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v923001\gp032\Data\新文書保存\06 令和７年度\1.課共通\00 庶務\HP掲載用試算表\"/>
    </mc:Choice>
  </mc:AlternateContent>
  <xr:revisionPtr revIDLastSave="0" documentId="13_ncr:1_{13B77845-B689-4F02-B66B-B41DDFAED2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簡易試算シート" sheetId="1" r:id="rId1"/>
    <sheet name="入力例" sheetId="4" r:id="rId2"/>
  </sheets>
  <definedNames>
    <definedName name="_xlnm.Print_Area" localSheetId="0">簡易試算シート!$A$2:$Y$41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51" i="4" l="1"/>
  <c r="AN49" i="4"/>
  <c r="L9" i="1"/>
  <c r="M34" i="1"/>
  <c r="M30" i="1"/>
  <c r="I34" i="1"/>
  <c r="I30" i="1"/>
  <c r="E34" i="1"/>
  <c r="E30" i="1"/>
  <c r="D15" i="1" l="1"/>
  <c r="G31" i="1" s="1"/>
  <c r="L11" i="1"/>
  <c r="L13" i="1" l="1"/>
  <c r="L12" i="1"/>
  <c r="L10" i="1"/>
  <c r="L15" i="1" l="1"/>
  <c r="E27" i="1" s="1"/>
  <c r="E26" i="1" s="1"/>
  <c r="E37" i="1" s="1"/>
  <c r="L16" i="1" l="1"/>
  <c r="M27" i="1" s="1"/>
  <c r="M26" i="1" s="1"/>
  <c r="D16" i="1"/>
  <c r="O31" i="1" s="1"/>
  <c r="M37" i="1" l="1"/>
  <c r="L21" i="1"/>
  <c r="K31" i="1" l="1"/>
  <c r="I27" i="1" l="1"/>
  <c r="I26" i="1" s="1"/>
  <c r="I37" i="1" s="1"/>
  <c r="R37" i="1" s="1"/>
  <c r="V40" i="1" l="1"/>
  <c r="V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default8</author>
    <author>WS501221</author>
  </authors>
  <commentList>
    <comment ref="D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《ステップ①》
0～74までの数字を入力してください。</t>
        </r>
      </text>
    </comment>
    <comment ref="F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《ステップ②》
［入力例］を参考に、前年中の所得金額を入力してください。</t>
        </r>
      </text>
    </comment>
    <comment ref="H9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《ステップ②》
［入力例］を参考に、前年中の所得金額を入力してください。</t>
        </r>
      </text>
    </comment>
    <comment ref="J9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《ステップ②》
［入力例］を参考に、前年中の所得金額を入力してください。</t>
        </r>
      </text>
    </comment>
  </commentList>
</comments>
</file>

<file path=xl/sharedStrings.xml><?xml version="1.0" encoding="utf-8"?>
<sst xmlns="http://schemas.openxmlformats.org/spreadsheetml/2006/main" count="110" uniqueCount="92">
  <si>
    <t>加入者数</t>
    <rPh sb="0" eb="3">
      <t>カニュウシャ</t>
    </rPh>
    <rPh sb="3" eb="4">
      <t>スウ</t>
    </rPh>
    <phoneticPr fontId="2"/>
  </si>
  <si>
    <t>年金支払金額入力欄</t>
    <rPh sb="0" eb="2">
      <t>ネンキン</t>
    </rPh>
    <rPh sb="2" eb="4">
      <t>シハライ</t>
    </rPh>
    <rPh sb="4" eb="6">
      <t>キンガク</t>
    </rPh>
    <rPh sb="6" eb="8">
      <t>ニュウリョク</t>
    </rPh>
    <rPh sb="8" eb="9">
      <t>ラン</t>
    </rPh>
    <phoneticPr fontId="4"/>
  </si>
  <si>
    <t>↓↓↓↓↓↓</t>
    <phoneticPr fontId="4"/>
  </si>
  <si>
    <t>【年金所得計算フォーム】</t>
    <rPh sb="1" eb="3">
      <t>ネンキン</t>
    </rPh>
    <rPh sb="3" eb="5">
      <t>ショトク</t>
    </rPh>
    <rPh sb="5" eb="7">
      <t>ケイサン</t>
    </rPh>
    <phoneticPr fontId="4"/>
  </si>
  <si>
    <t>対 象 者</t>
    <rPh sb="0" eb="1">
      <t>タイ</t>
    </rPh>
    <rPh sb="2" eb="3">
      <t>ゾウ</t>
    </rPh>
    <rPh sb="4" eb="5">
      <t>シャ</t>
    </rPh>
    <phoneticPr fontId="2"/>
  </si>
  <si>
    <t>区分</t>
    <rPh sb="0" eb="2">
      <t>クブン</t>
    </rPh>
    <phoneticPr fontId="2"/>
  </si>
  <si>
    <t>医療分</t>
    <rPh sb="0" eb="2">
      <t>イリョウ</t>
    </rPh>
    <rPh sb="2" eb="3">
      <t>ブン</t>
    </rPh>
    <phoneticPr fontId="2"/>
  </si>
  <si>
    <t>所得割</t>
    <rPh sb="0" eb="2">
      <t>ショトク</t>
    </rPh>
    <rPh sb="2" eb="3">
      <t>ワリ</t>
    </rPh>
    <phoneticPr fontId="2"/>
  </si>
  <si>
    <t>合計額</t>
    <rPh sb="0" eb="2">
      <t>ゴウケイ</t>
    </rPh>
    <rPh sb="2" eb="3">
      <t>ガク</t>
    </rPh>
    <phoneticPr fontId="2"/>
  </si>
  <si>
    <t>均等割</t>
    <rPh sb="0" eb="3">
      <t>キントウワリ</t>
    </rPh>
    <phoneticPr fontId="2"/>
  </si>
  <si>
    <t>平等割</t>
    <rPh sb="0" eb="2">
      <t>ビョウドウ</t>
    </rPh>
    <rPh sb="2" eb="3">
      <t>ワリ</t>
    </rPh>
    <phoneticPr fontId="2"/>
  </si>
  <si>
    <t>100円未満切捨て</t>
    <rPh sb="3" eb="4">
      <t>エン</t>
    </rPh>
    <rPh sb="4" eb="6">
      <t>ミマン</t>
    </rPh>
    <rPh sb="6" eb="8">
      <t>キリス</t>
    </rPh>
    <phoneticPr fontId="2"/>
  </si>
  <si>
    <t>基準総所得総計</t>
    <phoneticPr fontId="3"/>
  </si>
  <si>
    <t>介護分（40～64歳）</t>
    <rPh sb="0" eb="2">
      <t>カイゴ</t>
    </rPh>
    <rPh sb="2" eb="3">
      <t>ブン</t>
    </rPh>
    <rPh sb="9" eb="10">
      <t>サイ</t>
    </rPh>
    <phoneticPr fontId="2"/>
  </si>
  <si>
    <t>試算結果</t>
    <rPh sb="0" eb="2">
      <t>シサン</t>
    </rPh>
    <rPh sb="2" eb="4">
      <t>ケッカ</t>
    </rPh>
    <phoneticPr fontId="2"/>
  </si>
  <si>
    <t>1ヶ月あたりの負担額</t>
    <rPh sb="2" eb="3">
      <t>ゲツ</t>
    </rPh>
    <rPh sb="7" eb="9">
      <t>フタン</t>
    </rPh>
    <rPh sb="9" eb="10">
      <t>ガク</t>
    </rPh>
    <phoneticPr fontId="2"/>
  </si>
  <si>
    <t>１期分あたりの保険料額</t>
    <rPh sb="1" eb="2">
      <t>キ</t>
    </rPh>
    <rPh sb="2" eb="3">
      <t>ブン</t>
    </rPh>
    <rPh sb="7" eb="10">
      <t>ホケンリョウ</t>
    </rPh>
    <rPh sb="10" eb="11">
      <t>ガク</t>
    </rPh>
    <phoneticPr fontId="2"/>
  </si>
  <si>
    <t>４／１時点の
ご  年  齢</t>
    <rPh sb="3" eb="5">
      <t>ジテン</t>
    </rPh>
    <rPh sb="10" eb="11">
      <t>トシ</t>
    </rPh>
    <rPh sb="13" eb="14">
      <t>トシ</t>
    </rPh>
    <phoneticPr fontId="2"/>
  </si>
  <si>
    <t>加入者（１）</t>
    <rPh sb="0" eb="3">
      <t>カニュウシャ</t>
    </rPh>
    <phoneticPr fontId="2"/>
  </si>
  <si>
    <t>加入者（２）</t>
    <phoneticPr fontId="2"/>
  </si>
  <si>
    <t>加入者（３）</t>
    <phoneticPr fontId="2"/>
  </si>
  <si>
    <t>加入者（４）</t>
    <phoneticPr fontId="2"/>
  </si>
  <si>
    <t>加入者（５）</t>
    <phoneticPr fontId="2"/>
  </si>
  <si>
    <t>年間（12ヶ月分）保険料額</t>
    <rPh sb="0" eb="2">
      <t>ネンカン</t>
    </rPh>
    <rPh sb="6" eb="7">
      <t>ゲツ</t>
    </rPh>
    <rPh sb="7" eb="8">
      <t>ブン</t>
    </rPh>
    <rPh sb="9" eb="12">
      <t>ホケンリョウ</t>
    </rPh>
    <rPh sb="12" eb="13">
      <t>ガク</t>
    </rPh>
    <phoneticPr fontId="2"/>
  </si>
  <si>
    <t>円</t>
    <rPh sb="0" eb="1">
      <t>エン</t>
    </rPh>
    <phoneticPr fontId="49"/>
  </si>
  <si>
    <t>（単位は円）</t>
    <rPh sb="1" eb="3">
      <t>タンイ</t>
    </rPh>
    <rPh sb="4" eb="5">
      <t>エン</t>
    </rPh>
    <phoneticPr fontId="49"/>
  </si>
  <si>
    <t>加入者（２）</t>
    <rPh sb="0" eb="3">
      <t>カニュウシャ</t>
    </rPh>
    <phoneticPr fontId="2"/>
  </si>
  <si>
    <t>加入者（３）</t>
    <rPh sb="0" eb="3">
      <t>カニュウシャ</t>
    </rPh>
    <phoneticPr fontId="2"/>
  </si>
  <si>
    <t>加入者（４）</t>
    <rPh sb="0" eb="3">
      <t>カニュウシャ</t>
    </rPh>
    <phoneticPr fontId="2"/>
  </si>
  <si>
    <t>加入者（５）</t>
    <rPh sb="0" eb="3">
      <t>カニュウシャ</t>
    </rPh>
    <phoneticPr fontId="2"/>
  </si>
  <si>
    <t>住所又は居所</t>
    <rPh sb="0" eb="2">
      <t>ジュウショ</t>
    </rPh>
    <rPh sb="2" eb="3">
      <t>マタ</t>
    </rPh>
    <rPh sb="4" eb="6">
      <t>キョショ</t>
    </rPh>
    <phoneticPr fontId="9"/>
  </si>
  <si>
    <t>支払を受ける者</t>
    <rPh sb="0" eb="2">
      <t>シハライ</t>
    </rPh>
    <rPh sb="3" eb="4">
      <t>ウ</t>
    </rPh>
    <rPh sb="6" eb="7">
      <t>モノ</t>
    </rPh>
    <phoneticPr fontId="9"/>
  </si>
  <si>
    <t>氏名</t>
    <rPh sb="0" eb="2">
      <t>シメイ</t>
    </rPh>
    <phoneticPr fontId="9"/>
  </si>
  <si>
    <t>高砂　太郎</t>
    <rPh sb="0" eb="2">
      <t>タカサゴ</t>
    </rPh>
    <rPh sb="3" eb="5">
      <t>タロウ</t>
    </rPh>
    <phoneticPr fontId="9"/>
  </si>
  <si>
    <t>　高砂市○○町△番□号</t>
    <rPh sb="1" eb="4">
      <t>タカサゴシ</t>
    </rPh>
    <rPh sb="6" eb="7">
      <t>マチ</t>
    </rPh>
    <rPh sb="8" eb="9">
      <t>バン</t>
    </rPh>
    <rPh sb="10" eb="11">
      <t>ゴウ</t>
    </rPh>
    <phoneticPr fontId="9"/>
  </si>
  <si>
    <t>　高砂市○○町△番□号</t>
    <phoneticPr fontId="9"/>
  </si>
  <si>
    <t>高砂　二郎</t>
    <rPh sb="0" eb="2">
      <t>タカサゴ</t>
    </rPh>
    <rPh sb="3" eb="5">
      <t>ジロウ</t>
    </rPh>
    <phoneticPr fontId="9"/>
  </si>
  <si>
    <t>支払を　　受ける者</t>
    <rPh sb="0" eb="2">
      <t>シハライ</t>
    </rPh>
    <rPh sb="5" eb="6">
      <t>ウ</t>
    </rPh>
    <rPh sb="8" eb="9">
      <t>モノ</t>
    </rPh>
    <phoneticPr fontId="9"/>
  </si>
  <si>
    <t>区　　　　　分</t>
    <rPh sb="0" eb="1">
      <t>ク</t>
    </rPh>
    <rPh sb="6" eb="7">
      <t>フン</t>
    </rPh>
    <phoneticPr fontId="9"/>
  </si>
  <si>
    <t>支払金額</t>
    <rPh sb="0" eb="2">
      <t>シハライ</t>
    </rPh>
    <rPh sb="2" eb="4">
      <t>キンガク</t>
    </rPh>
    <phoneticPr fontId="9"/>
  </si>
  <si>
    <t>源泉徴収税額</t>
    <rPh sb="0" eb="2">
      <t>ゲンセン</t>
    </rPh>
    <rPh sb="2" eb="4">
      <t>チョウシュウ</t>
    </rPh>
    <rPh sb="4" eb="6">
      <t>ゼイガク</t>
    </rPh>
    <phoneticPr fontId="9"/>
  </si>
  <si>
    <t>法203条の3第1号適用分</t>
    <phoneticPr fontId="9"/>
  </si>
  <si>
    <t>法203条の3第2号適用分</t>
    <phoneticPr fontId="9"/>
  </si>
  <si>
    <t>法203条の3第3号適用分</t>
    <phoneticPr fontId="9"/>
  </si>
  <si>
    <t>年金の種別</t>
    <rPh sb="0" eb="2">
      <t>ネンキン</t>
    </rPh>
    <rPh sb="3" eb="5">
      <t>シュベツ</t>
    </rPh>
    <phoneticPr fontId="9"/>
  </si>
  <si>
    <t>住所</t>
    <rPh sb="0" eb="2">
      <t>ジュウショ</t>
    </rPh>
    <phoneticPr fontId="9"/>
  </si>
  <si>
    <t>高砂市○○町△番□号</t>
    <phoneticPr fontId="9"/>
  </si>
  <si>
    <t>高砂　花子</t>
    <rPh sb="0" eb="2">
      <t>タカサゴ</t>
    </rPh>
    <rPh sb="3" eb="5">
      <t>ハナコ</t>
    </rPh>
    <phoneticPr fontId="9"/>
  </si>
  <si>
    <t>収入金額等</t>
    <rPh sb="0" eb="2">
      <t>シュウニュウ</t>
    </rPh>
    <rPh sb="2" eb="4">
      <t>キンガク</t>
    </rPh>
    <rPh sb="4" eb="5">
      <t>トウ</t>
    </rPh>
    <phoneticPr fontId="9"/>
  </si>
  <si>
    <t>所得金額</t>
    <rPh sb="0" eb="2">
      <t>ショトク</t>
    </rPh>
    <rPh sb="2" eb="4">
      <t>キンガク</t>
    </rPh>
    <phoneticPr fontId="9"/>
  </si>
  <si>
    <t>税金の計算</t>
    <rPh sb="0" eb="2">
      <t>ゼイキン</t>
    </rPh>
    <rPh sb="3" eb="5">
      <t>ケイサン</t>
    </rPh>
    <phoneticPr fontId="9"/>
  </si>
  <si>
    <t>その他</t>
    <rPh sb="2" eb="3">
      <t>タ</t>
    </rPh>
    <phoneticPr fontId="9"/>
  </si>
  <si>
    <t>営業等</t>
    <rPh sb="0" eb="2">
      <t>エイギョウ</t>
    </rPh>
    <rPh sb="2" eb="3">
      <t>トウ</t>
    </rPh>
    <phoneticPr fontId="9"/>
  </si>
  <si>
    <t>合計</t>
    <rPh sb="0" eb="2">
      <t>ゴウケイ</t>
    </rPh>
    <phoneticPr fontId="9"/>
  </si>
  <si>
    <t>不　動　産</t>
    <rPh sb="0" eb="1">
      <t>フ</t>
    </rPh>
    <rPh sb="2" eb="3">
      <t>ドウ</t>
    </rPh>
    <rPh sb="4" eb="5">
      <t>サン</t>
    </rPh>
    <phoneticPr fontId="9"/>
  </si>
  <si>
    <t>４／１時点の
ご年齢</t>
    <rPh sb="3" eb="5">
      <t>ジテン</t>
    </rPh>
    <rPh sb="8" eb="9">
      <t>トシ</t>
    </rPh>
    <rPh sb="9" eb="10">
      <t>トシ</t>
    </rPh>
    <phoneticPr fontId="2"/>
  </si>
  <si>
    <r>
      <rPr>
        <b/>
        <sz val="10"/>
        <color indexed="8"/>
        <rFont val="ＭＳ ゴシック"/>
        <family val="3"/>
        <charset val="128"/>
      </rPr>
      <t xml:space="preserve">年金支払金額を入力してください。
</t>
    </r>
    <r>
      <rPr>
        <sz val="10"/>
        <color indexed="8"/>
        <rFont val="ＭＳ ゴシック"/>
        <family val="3"/>
        <charset val="128"/>
      </rPr>
      <t>《ステップ②》に必要な年金所得を
計算できます</t>
    </r>
    <r>
      <rPr>
        <sz val="11"/>
        <color indexed="8"/>
        <rFont val="ＭＳ ゴシック"/>
        <family val="3"/>
        <charset val="128"/>
      </rPr>
      <t>。</t>
    </r>
    <rPh sb="0" eb="2">
      <t>ネンキン</t>
    </rPh>
    <rPh sb="2" eb="4">
      <t>シハライ</t>
    </rPh>
    <rPh sb="4" eb="6">
      <t>キンガク</t>
    </rPh>
    <rPh sb="7" eb="9">
      <t>ニュウリョク</t>
    </rPh>
    <rPh sb="25" eb="27">
      <t>ヒツヨウ</t>
    </rPh>
    <rPh sb="28" eb="30">
      <t>ネンキン</t>
    </rPh>
    <rPh sb="30" eb="32">
      <t>ショトク</t>
    </rPh>
    <rPh sb="34" eb="36">
      <t>ケイサン</t>
    </rPh>
    <phoneticPr fontId="4"/>
  </si>
  <si>
    <t>《 ステップ① 》</t>
    <phoneticPr fontId="3"/>
  </si>
  <si>
    <t>《　　ス　　テ　　ッ　　プ　　②　　》</t>
    <phoneticPr fontId="3"/>
  </si>
  <si>
    <r>
      <rPr>
        <sz val="26"/>
        <color rgb="FFFF0000"/>
        <rFont val="ＭＳ ゴシック"/>
        <family val="3"/>
        <charset val="128"/>
      </rPr>
      <t xml:space="preserve">《　ステップ２　》 </t>
    </r>
    <r>
      <rPr>
        <sz val="26"/>
        <color theme="1"/>
        <rFont val="ＭＳ ゴシック"/>
        <family val="3"/>
        <charset val="128"/>
      </rPr>
      <t>の入力例（各種資料の該当欄）</t>
    </r>
    <rPh sb="11" eb="13">
      <t>ニュウリョク</t>
    </rPh>
    <rPh sb="13" eb="14">
      <t>レイ</t>
    </rPh>
    <rPh sb="15" eb="17">
      <t>カクシュ</t>
    </rPh>
    <rPh sb="17" eb="19">
      <t>シリョウ</t>
    </rPh>
    <rPh sb="20" eb="22">
      <t>ガイトウ</t>
    </rPh>
    <rPh sb="22" eb="23">
      <t>ラン</t>
    </rPh>
    <phoneticPr fontId="9"/>
  </si>
  <si>
    <t>　　※次のいずれかの項目に該当する場合は、この表では正しく計算</t>
    <rPh sb="3" eb="4">
      <t>ツギ</t>
    </rPh>
    <rPh sb="10" eb="12">
      <t>コウモク</t>
    </rPh>
    <rPh sb="13" eb="15">
      <t>ガイトウ</t>
    </rPh>
    <rPh sb="17" eb="19">
      <t>バアイ</t>
    </rPh>
    <rPh sb="23" eb="24">
      <t>ヒョウ</t>
    </rPh>
    <rPh sb="26" eb="27">
      <t>タダ</t>
    </rPh>
    <rPh sb="29" eb="31">
      <t>ケイサン</t>
    </rPh>
    <phoneticPr fontId="2"/>
  </si>
  <si>
    <t>　　　できない場合があります。</t>
    <phoneticPr fontId="2"/>
  </si>
  <si>
    <t>　　　ます。</t>
    <phoneticPr fontId="2"/>
  </si>
  <si>
    <t>　　※世帯の所得等の状況により、軽減制度が適用される場合があり</t>
    <rPh sb="3" eb="5">
      <t>セタイ</t>
    </rPh>
    <rPh sb="6" eb="8">
      <t>ショトク</t>
    </rPh>
    <rPh sb="8" eb="9">
      <t>トウ</t>
    </rPh>
    <rPh sb="10" eb="12">
      <t>ジョウキョウ</t>
    </rPh>
    <rPh sb="16" eb="18">
      <t>ケイゲン</t>
    </rPh>
    <rPh sb="18" eb="20">
      <t>セイド</t>
    </rPh>
    <rPh sb="21" eb="23">
      <t>テキヨウ</t>
    </rPh>
    <rPh sb="26" eb="28">
      <t>バアイ</t>
    </rPh>
    <phoneticPr fontId="2"/>
  </si>
  <si>
    <t>ご加入される方全員のご年齢と所得の状況を入力してください。</t>
    <rPh sb="1" eb="3">
      <t>カニュウ</t>
    </rPh>
    <rPh sb="6" eb="7">
      <t>カタ</t>
    </rPh>
    <rPh sb="7" eb="9">
      <t>ゼンイン</t>
    </rPh>
    <rPh sb="11" eb="13">
      <t>ネンレイ</t>
    </rPh>
    <rPh sb="14" eb="16">
      <t>ショトク</t>
    </rPh>
    <rPh sb="17" eb="19">
      <t>ジョウキョウ</t>
    </rPh>
    <rPh sb="20" eb="22">
      <t>ニュウリョク</t>
    </rPh>
    <phoneticPr fontId="2"/>
  </si>
  <si>
    <t>後期高齢者支援金等分</t>
    <rPh sb="0" eb="2">
      <t>コウキ</t>
    </rPh>
    <rPh sb="2" eb="5">
      <t>コウレイシャ</t>
    </rPh>
    <rPh sb="5" eb="7">
      <t>シエン</t>
    </rPh>
    <rPh sb="7" eb="8">
      <t>キン</t>
    </rPh>
    <rPh sb="8" eb="10">
      <t>トウブン</t>
    </rPh>
    <rPh sb="9" eb="10">
      <t>ブン</t>
    </rPh>
    <phoneticPr fontId="2"/>
  </si>
  <si>
    <t>（限度額:170,000円）</t>
    <phoneticPr fontId="2"/>
  </si>
  <si>
    <r>
      <t xml:space="preserve">基準総所得
</t>
    </r>
    <r>
      <rPr>
        <sz val="8"/>
        <color indexed="9"/>
        <rFont val="ＭＳ ゴシック"/>
        <family val="3"/>
        <charset val="128"/>
      </rPr>
      <t>（所得金額合計－430,000円）</t>
    </r>
    <rPh sb="0" eb="2">
      <t>キジュン</t>
    </rPh>
    <rPh sb="2" eb="5">
      <t>ソウショトク</t>
    </rPh>
    <rPh sb="7" eb="9">
      <t>ショトク</t>
    </rPh>
    <rPh sb="9" eb="11">
      <t>キンガク</t>
    </rPh>
    <rPh sb="11" eb="13">
      <t>ゴウケイ</t>
    </rPh>
    <rPh sb="21" eb="22">
      <t>エン</t>
    </rPh>
    <phoneticPr fontId="2"/>
  </si>
  <si>
    <r>
      <rPr>
        <sz val="14"/>
        <rFont val="ＭＳ ゴシック"/>
        <family val="3"/>
        <charset val="128"/>
      </rPr>
      <t>　　　</t>
    </r>
    <r>
      <rPr>
        <b/>
        <u val="double"/>
        <sz val="18"/>
        <color rgb="FFFF0000"/>
        <rFont val="ＭＳ ゴシック"/>
        <family val="3"/>
        <charset val="128"/>
      </rPr>
      <t>とは異なる場合があります。目安としてご利用</t>
    </r>
    <rPh sb="5" eb="6">
      <t>コト</t>
    </rPh>
    <rPh sb="16" eb="18">
      <t>メヤス</t>
    </rPh>
    <rPh sb="22" eb="24">
      <t>リヨウ</t>
    </rPh>
    <phoneticPr fontId="2"/>
  </si>
  <si>
    <r>
      <rPr>
        <sz val="14"/>
        <rFont val="ＭＳ ゴシック"/>
        <family val="3"/>
        <charset val="128"/>
      </rPr>
      <t>　　　</t>
    </r>
    <r>
      <rPr>
        <b/>
        <u val="double"/>
        <sz val="18"/>
        <color rgb="FFFF0000"/>
        <rFont val="ＭＳ ゴシック"/>
        <family val="3"/>
        <charset val="128"/>
      </rPr>
      <t>ください。</t>
    </r>
    <phoneticPr fontId="2"/>
  </si>
  <si>
    <r>
      <rPr>
        <sz val="14"/>
        <rFont val="ＭＳ ゴシック"/>
        <family val="3"/>
        <charset val="128"/>
      </rPr>
      <t>　　※</t>
    </r>
    <r>
      <rPr>
        <b/>
        <u val="double"/>
        <sz val="18"/>
        <color rgb="FFFF0000"/>
        <rFont val="ＭＳ ゴシック"/>
        <family val="3"/>
        <charset val="128"/>
      </rPr>
      <t>下記結果はあくまでも試算であり、実際の保険料</t>
    </r>
    <rPh sb="3" eb="5">
      <t>カキ</t>
    </rPh>
    <rPh sb="5" eb="7">
      <t>ケッカ</t>
    </rPh>
    <rPh sb="13" eb="15">
      <t>シサン</t>
    </rPh>
    <rPh sb="19" eb="21">
      <t>ジッサイ</t>
    </rPh>
    <rPh sb="22" eb="24">
      <t>ホケン</t>
    </rPh>
    <rPh sb="24" eb="25">
      <t>リョウ</t>
    </rPh>
    <phoneticPr fontId="2"/>
  </si>
  <si>
    <r>
      <t xml:space="preserve">●入力事項に誤りや漏れがある場合
●加入者それぞれで加入時期や加入月数が異なる場合（年度途中で加入・脱退がある場合）
</t>
    </r>
    <r>
      <rPr>
        <u/>
        <sz val="13"/>
        <color theme="1"/>
        <rFont val="ＭＳ Ｐゴシック"/>
        <family val="3"/>
        <charset val="128"/>
        <scheme val="minor"/>
      </rPr>
      <t>●給与・年金所得控除後、それぞれに所得がある方のうち、その合計額が10万円を超える場合</t>
    </r>
    <r>
      <rPr>
        <sz val="13"/>
        <color theme="1"/>
        <rFont val="ＭＳ Ｐゴシック"/>
        <family val="3"/>
        <charset val="128"/>
        <scheme val="minor"/>
      </rPr>
      <t xml:space="preserve">
●加入者（加入予定者）が６名以上の場合
●年度途中で40歳、65歳、75歳になられる（なられた）場合（年度途中に40歳に到達する場合はその月から、65歳に到達する場合はその前月まで介護分がかかります。また75歳に到達する場合は後期高齢者医療制度に移行するため、その前月まで国民健康保険料がかかります）
●世帯に後期高齢者医療制度に移行した人がいる場合
●非自発的失業に該当される場合、その他の減免事由に該当される場合
●その他の所得（営業所得等）が赤字である場合
●純損失・雑損失の繰越控除、分離課税譲渡所得（土地・株式の譲渡所得等）がある場合
●専従者給与、専従者控除がある場合
●未就学児（令和５年度時点で小学生以下のお子様がいる場合</t>
    </r>
    <rPh sb="55" eb="57">
      <t>バアイ</t>
    </rPh>
    <rPh sb="60" eb="62">
      <t>キュウヨ</t>
    </rPh>
    <rPh sb="63" eb="65">
      <t>ネンキン</t>
    </rPh>
    <rPh sb="65" eb="67">
      <t>ショトク</t>
    </rPh>
    <rPh sb="67" eb="69">
      <t>コウジョ</t>
    </rPh>
    <rPh sb="69" eb="70">
      <t>ゴ</t>
    </rPh>
    <rPh sb="76" eb="78">
      <t>ショトク</t>
    </rPh>
    <rPh sb="81" eb="82">
      <t>カタ</t>
    </rPh>
    <rPh sb="88" eb="90">
      <t>ゴウケイ</t>
    </rPh>
    <rPh sb="90" eb="91">
      <t>ガク</t>
    </rPh>
    <rPh sb="94" eb="96">
      <t>マンエン</t>
    </rPh>
    <rPh sb="97" eb="98">
      <t>コ</t>
    </rPh>
    <rPh sb="100" eb="102">
      <t>バアイ</t>
    </rPh>
    <rPh sb="154" eb="156">
      <t>ネンド</t>
    </rPh>
    <rPh sb="156" eb="158">
      <t>トチュウ</t>
    </rPh>
    <rPh sb="161" eb="162">
      <t>サイ</t>
    </rPh>
    <rPh sb="163" eb="165">
      <t>トウタツ</t>
    </rPh>
    <rPh sb="167" eb="169">
      <t>バアイ</t>
    </rPh>
    <rPh sb="172" eb="173">
      <t>ツキ</t>
    </rPh>
    <rPh sb="178" eb="179">
      <t>サイ</t>
    </rPh>
    <rPh sb="180" eb="182">
      <t>トウタツ</t>
    </rPh>
    <rPh sb="184" eb="186">
      <t>バアイ</t>
    </rPh>
    <rPh sb="189" eb="191">
      <t>ゼンゲツ</t>
    </rPh>
    <rPh sb="193" eb="195">
      <t>カイゴ</t>
    </rPh>
    <rPh sb="195" eb="196">
      <t>ブン</t>
    </rPh>
    <rPh sb="207" eb="208">
      <t>サイ</t>
    </rPh>
    <rPh sb="209" eb="211">
      <t>トウタツ</t>
    </rPh>
    <rPh sb="213" eb="215">
      <t>バアイ</t>
    </rPh>
    <rPh sb="216" eb="218">
      <t>コウキ</t>
    </rPh>
    <rPh sb="218" eb="221">
      <t>コウレイシャ</t>
    </rPh>
    <rPh sb="221" eb="223">
      <t>イリョウ</t>
    </rPh>
    <rPh sb="223" eb="225">
      <t>セイド</t>
    </rPh>
    <rPh sb="226" eb="228">
      <t>イコウ</t>
    </rPh>
    <rPh sb="235" eb="237">
      <t>ゼンゲツ</t>
    </rPh>
    <rPh sb="239" eb="241">
      <t>コクミン</t>
    </rPh>
    <rPh sb="241" eb="243">
      <t>ケンコウ</t>
    </rPh>
    <rPh sb="243" eb="246">
      <t>ホケンリョウ</t>
    </rPh>
    <rPh sb="373" eb="375">
      <t>バアイ</t>
    </rPh>
    <rPh sb="395" eb="399">
      <t>ミシュウガクジ</t>
    </rPh>
    <rPh sb="400" eb="402">
      <t>レイワ</t>
    </rPh>
    <rPh sb="403" eb="405">
      <t>ネンド</t>
    </rPh>
    <rPh sb="405" eb="407">
      <t>ジテン</t>
    </rPh>
    <rPh sb="408" eb="411">
      <t>ショウガクセイ</t>
    </rPh>
    <rPh sb="411" eb="413">
      <t>イカ</t>
    </rPh>
    <rPh sb="415" eb="417">
      <t>コサマ</t>
    </rPh>
    <rPh sb="420" eb="422">
      <t>バアイ</t>
    </rPh>
    <phoneticPr fontId="2"/>
  </si>
  <si>
    <t xml:space="preserve">円　×　3.05% </t>
    <rPh sb="0" eb="1">
      <t>エン</t>
    </rPh>
    <phoneticPr fontId="2"/>
  </si>
  <si>
    <t>令和7年度　高砂市国民健康保険料の試算表</t>
    <rPh sb="0" eb="2">
      <t>レイワ</t>
    </rPh>
    <rPh sb="3" eb="5">
      <t>ネンド</t>
    </rPh>
    <rPh sb="6" eb="9">
      <t>タカサゴシ</t>
    </rPh>
    <rPh sb="9" eb="11">
      <t>コクミン</t>
    </rPh>
    <rPh sb="11" eb="13">
      <t>ケンコウ</t>
    </rPh>
    <rPh sb="13" eb="16">
      <t>ホケンリョウ</t>
    </rPh>
    <rPh sb="17" eb="19">
      <t>シサン</t>
    </rPh>
    <rPh sb="19" eb="20">
      <t>ヒョウ</t>
    </rPh>
    <phoneticPr fontId="2"/>
  </si>
  <si>
    <t xml:space="preserve">円   × 7.41% </t>
    <rPh sb="0" eb="1">
      <t>エン</t>
    </rPh>
    <phoneticPr fontId="2"/>
  </si>
  <si>
    <t>32,018円　×</t>
    <rPh sb="6" eb="7">
      <t>エン</t>
    </rPh>
    <phoneticPr fontId="2"/>
  </si>
  <si>
    <t>（限度額:660,000円）</t>
    <phoneticPr fontId="2"/>
  </si>
  <si>
    <t>12,985円　×</t>
    <rPh sb="6" eb="7">
      <t>エン</t>
    </rPh>
    <phoneticPr fontId="2"/>
  </si>
  <si>
    <t>（限度額:260,000円）</t>
    <phoneticPr fontId="2"/>
  </si>
  <si>
    <t xml:space="preserve">円　×　2.65% </t>
    <rPh sb="0" eb="1">
      <t>エン</t>
    </rPh>
    <phoneticPr fontId="2"/>
  </si>
  <si>
    <t>13,664円　×　</t>
    <rPh sb="6" eb="7">
      <t>エン</t>
    </rPh>
    <phoneticPr fontId="2"/>
  </si>
  <si>
    <t>令和6年中の給与所得</t>
    <rPh sb="0" eb="2">
      <t>レイワ</t>
    </rPh>
    <rPh sb="3" eb="4">
      <t>ネン</t>
    </rPh>
    <rPh sb="4" eb="5">
      <t>チュウ</t>
    </rPh>
    <rPh sb="6" eb="8">
      <t>キュウヨ</t>
    </rPh>
    <rPh sb="8" eb="10">
      <t>ショトク</t>
    </rPh>
    <phoneticPr fontId="2"/>
  </si>
  <si>
    <t>令和6年中の年金所得</t>
    <rPh sb="0" eb="2">
      <t>レイワ</t>
    </rPh>
    <rPh sb="3" eb="4">
      <t>ネン</t>
    </rPh>
    <rPh sb="4" eb="5">
      <t>チュウ</t>
    </rPh>
    <rPh sb="6" eb="8">
      <t>ネンキン</t>
    </rPh>
    <rPh sb="8" eb="10">
      <t>ショトク</t>
    </rPh>
    <phoneticPr fontId="2"/>
  </si>
  <si>
    <t>令和6年中のその他所得</t>
    <rPh sb="0" eb="2">
      <t>レイワ</t>
    </rPh>
    <rPh sb="3" eb="4">
      <t>ネン</t>
    </rPh>
    <rPh sb="4" eb="5">
      <t>チュウ</t>
    </rPh>
    <rPh sb="8" eb="9">
      <t>タ</t>
    </rPh>
    <rPh sb="9" eb="11">
      <t>ショトク</t>
    </rPh>
    <phoneticPr fontId="2"/>
  </si>
  <si>
    <t>※高砂市では当該年度の保険料を７月から３月の９回（９期）に分けて納付いただきますので、１期分あたりの保険料額は１ヶ月あたりの負担額より高くなります。</t>
    <rPh sb="1" eb="4">
      <t>タカサゴシ</t>
    </rPh>
    <rPh sb="6" eb="8">
      <t>トウガイ</t>
    </rPh>
    <rPh sb="8" eb="10">
      <t>ネンド</t>
    </rPh>
    <rPh sb="11" eb="14">
      <t>ホケンリョウ</t>
    </rPh>
    <rPh sb="16" eb="17">
      <t>ツキ</t>
    </rPh>
    <rPh sb="20" eb="21">
      <t>ツキ</t>
    </rPh>
    <rPh sb="23" eb="24">
      <t>カイ</t>
    </rPh>
    <rPh sb="26" eb="27">
      <t>キ</t>
    </rPh>
    <rPh sb="29" eb="30">
      <t>ワ</t>
    </rPh>
    <rPh sb="32" eb="34">
      <t>ノウフ</t>
    </rPh>
    <rPh sb="44" eb="45">
      <t>キ</t>
    </rPh>
    <rPh sb="45" eb="46">
      <t>ブン</t>
    </rPh>
    <rPh sb="50" eb="53">
      <t>ホケンリョウ</t>
    </rPh>
    <rPh sb="53" eb="54">
      <t>ガク</t>
    </rPh>
    <rPh sb="57" eb="58">
      <t>ゲツ</t>
    </rPh>
    <rPh sb="62" eb="64">
      <t>フタン</t>
    </rPh>
    <rPh sb="64" eb="65">
      <t>ガク</t>
    </rPh>
    <rPh sb="67" eb="68">
      <t>タカ</t>
    </rPh>
    <phoneticPr fontId="2"/>
  </si>
  <si>
    <t>令和6年分の所得税の申告書B</t>
    <rPh sb="0" eb="2">
      <t>レイワ</t>
    </rPh>
    <rPh sb="3" eb="5">
      <t>ネンブン</t>
    </rPh>
    <rPh sb="4" eb="5">
      <t>ガンネン</t>
    </rPh>
    <rPh sb="6" eb="9">
      <t>ショトクゼイ</t>
    </rPh>
    <rPh sb="10" eb="13">
      <t>シンコクショ</t>
    </rPh>
    <phoneticPr fontId="9"/>
  </si>
  <si>
    <t>令和6年中の給与所得</t>
    <rPh sb="0" eb="2">
      <t>レイワ</t>
    </rPh>
    <rPh sb="3" eb="4">
      <t>ネン</t>
    </rPh>
    <rPh sb="4" eb="5">
      <t>ナカ</t>
    </rPh>
    <rPh sb="6" eb="8">
      <t>キュウヨ</t>
    </rPh>
    <rPh sb="8" eb="10">
      <t>ショトク</t>
    </rPh>
    <phoneticPr fontId="2"/>
  </si>
  <si>
    <t>令和6年中の年金所得</t>
    <rPh sb="0" eb="2">
      <t>レイワ</t>
    </rPh>
    <rPh sb="3" eb="4">
      <t>ネン</t>
    </rPh>
    <rPh sb="4" eb="5">
      <t>ナカ</t>
    </rPh>
    <rPh sb="6" eb="8">
      <t>ネンキン</t>
    </rPh>
    <rPh sb="8" eb="10">
      <t>ショトク</t>
    </rPh>
    <phoneticPr fontId="2"/>
  </si>
  <si>
    <t>令和6年分　給与所得の源泉徴収票</t>
    <rPh sb="0" eb="2">
      <t>レイワ</t>
    </rPh>
    <rPh sb="3" eb="5">
      <t>ネンブン</t>
    </rPh>
    <rPh sb="4" eb="5">
      <t>ガンネン</t>
    </rPh>
    <rPh sb="6" eb="8">
      <t>キュウヨ</t>
    </rPh>
    <rPh sb="8" eb="10">
      <t>ショトク</t>
    </rPh>
    <rPh sb="11" eb="13">
      <t>ゲンセン</t>
    </rPh>
    <rPh sb="13" eb="15">
      <t>チョウシュウ</t>
    </rPh>
    <rPh sb="15" eb="16">
      <t>ヒョウ</t>
    </rPh>
    <phoneticPr fontId="49"/>
  </si>
  <si>
    <t>令和6年分　公的年金等の源泉徴収票</t>
    <rPh sb="0" eb="2">
      <t>レイワ</t>
    </rPh>
    <rPh sb="3" eb="5">
      <t>ネンブン</t>
    </rPh>
    <rPh sb="4" eb="5">
      <t>ガンネン</t>
    </rPh>
    <rPh sb="6" eb="8">
      <t>コウテキ</t>
    </rPh>
    <rPh sb="8" eb="10">
      <t>ネンキン</t>
    </rPh>
    <rPh sb="10" eb="11">
      <t>ナド</t>
    </rPh>
    <rPh sb="12" eb="14">
      <t>ゲンセン</t>
    </rPh>
    <rPh sb="14" eb="16">
      <t>チョウシュウ</t>
    </rPh>
    <rPh sb="16" eb="17">
      <t>ヒョウ</t>
    </rPh>
    <phoneticPr fontId="49"/>
  </si>
  <si>
    <t>令和7年1月1日時点で64歳以下の方は《ステップ②》に</t>
    <rPh sb="0" eb="2">
      <t>レイワ</t>
    </rPh>
    <rPh sb="3" eb="4">
      <t>ネン</t>
    </rPh>
    <rPh sb="5" eb="6">
      <t>ツキ</t>
    </rPh>
    <rPh sb="7" eb="8">
      <t>ヒ</t>
    </rPh>
    <rPh sb="8" eb="10">
      <t>ジテン</t>
    </rPh>
    <rPh sb="13" eb="16">
      <t>サイイカ</t>
    </rPh>
    <phoneticPr fontId="9"/>
  </si>
  <si>
    <t>令和7年1月1日時点で65歳以上の方は《ステップ②》に</t>
    <rPh sb="0" eb="2">
      <t>レイワ</t>
    </rPh>
    <rPh sb="14" eb="16">
      <t>イジョウ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</si>
</sst>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#,##0\ &quot;円&quot;\ "/>
    <numFmt numFmtId="177" formatCode="#,##0\ "/>
    <numFmt numFmtId="178" formatCode="#,##0_ "/>
    <numFmt numFmtId="179" formatCode="#,##0\ &quot;人&quot;\ "/>
  </numFmts>
  <fonts count="6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indexed="9"/>
      <name val="ＭＳ ゴシック"/>
      <family val="3"/>
      <charset val="128"/>
    </font>
    <font>
      <sz val="12"/>
      <color indexed="56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.5"/>
      <name val="ＭＳ ゴシック"/>
      <family val="3"/>
      <charset val="128"/>
    </font>
    <font>
      <sz val="11.5"/>
      <name val="ＭＳ ゴシック"/>
      <family val="3"/>
      <charset val="128"/>
    </font>
    <font>
      <b/>
      <sz val="11.5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6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2"/>
      <color indexed="8"/>
      <name val="ＭＳ ゴシック"/>
      <family val="3"/>
      <charset val="128"/>
    </font>
    <font>
      <b/>
      <sz val="28"/>
      <name val="ＭＳ Ｐゴシック"/>
      <family val="3"/>
      <charset val="128"/>
    </font>
    <font>
      <sz val="2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color indexed="9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36"/>
      <color theme="1"/>
      <name val="ＭＳ ゴシック"/>
      <family val="3"/>
      <charset val="128"/>
    </font>
    <font>
      <b/>
      <sz val="36"/>
      <color theme="1"/>
      <name val="ＭＳ Ｐ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0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26"/>
      <color rgb="FFFF0000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0"/>
      <color indexed="9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u val="double"/>
      <sz val="18"/>
      <color rgb="FFFF0000"/>
      <name val="ＭＳ 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u/>
      <sz val="13"/>
      <color theme="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56"/>
      </left>
      <right/>
      <top/>
      <bottom style="hair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/>
      <bottom style="thin">
        <color indexed="56"/>
      </bottom>
      <diagonal/>
    </border>
    <border>
      <left/>
      <right style="double">
        <color indexed="56"/>
      </right>
      <top/>
      <bottom style="thin">
        <color indexed="56"/>
      </bottom>
      <diagonal/>
    </border>
    <border>
      <left/>
      <right/>
      <top style="thin">
        <color indexed="55"/>
      </top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rgb="FFFF0000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/>
      <diagonal/>
    </border>
    <border>
      <left/>
      <right/>
      <top style="thin">
        <color indexed="56"/>
      </top>
      <bottom/>
      <diagonal/>
    </border>
    <border>
      <left/>
      <right style="double">
        <color indexed="56"/>
      </right>
      <top style="thin">
        <color indexed="56"/>
      </top>
      <bottom/>
      <diagonal/>
    </border>
    <border>
      <left style="double">
        <color indexed="56"/>
      </left>
      <right/>
      <top style="thin">
        <color indexed="56"/>
      </top>
      <bottom/>
      <diagonal/>
    </border>
    <border>
      <left/>
      <right style="double">
        <color indexed="64"/>
      </right>
      <top style="thin">
        <color indexed="56"/>
      </top>
      <bottom/>
      <diagonal/>
    </border>
    <border>
      <left style="double">
        <color indexed="64"/>
      </left>
      <right/>
      <top style="thin">
        <color indexed="56"/>
      </top>
      <bottom/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/>
      <top/>
      <bottom/>
      <diagonal/>
    </border>
    <border>
      <left/>
      <right style="thin">
        <color indexed="56"/>
      </right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double">
        <color indexed="64"/>
      </right>
      <top/>
      <bottom style="thin">
        <color indexed="56"/>
      </bottom>
      <diagonal/>
    </border>
    <border>
      <left style="double">
        <color indexed="56"/>
      </left>
      <right/>
      <top/>
      <bottom style="thin">
        <color indexed="56"/>
      </bottom>
      <diagonal/>
    </border>
    <border>
      <left style="thin">
        <color indexed="56"/>
      </left>
      <right/>
      <top/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/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331">
    <xf numFmtId="0" fontId="0" fillId="0" borderId="0" xfId="0">
      <alignment vertical="center"/>
    </xf>
    <xf numFmtId="0" fontId="14" fillId="2" borderId="0" xfId="0" applyFont="1" applyFill="1" applyAlignment="1" applyProtection="1">
      <alignment horizontal="center" vertical="center"/>
      <protection hidden="1"/>
    </xf>
    <xf numFmtId="0" fontId="15" fillId="2" borderId="0" xfId="0" applyFont="1" applyFill="1" applyProtection="1">
      <alignment vertical="center"/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7" fillId="2" borderId="0" xfId="0" applyFont="1" applyFill="1" applyAlignment="1" applyProtection="1">
      <alignment vertical="center"/>
      <protection hidden="1"/>
    </xf>
    <xf numFmtId="0" fontId="17" fillId="2" borderId="0" xfId="0" applyFont="1" applyFill="1" applyAlignment="1" applyProtection="1">
      <alignment horizontal="center" vertical="center"/>
      <protection hidden="1"/>
    </xf>
    <xf numFmtId="0" fontId="12" fillId="2" borderId="0" xfId="2" applyFont="1" applyFill="1" applyAlignment="1" applyProtection="1">
      <alignment vertical="center"/>
      <protection hidden="1"/>
    </xf>
    <xf numFmtId="0" fontId="18" fillId="2" borderId="0" xfId="2" applyFont="1" applyFill="1" applyAlignment="1" applyProtection="1">
      <alignment horizontal="center"/>
      <protection hidden="1"/>
    </xf>
    <xf numFmtId="0" fontId="20" fillId="2" borderId="0" xfId="2" applyFont="1" applyFill="1" applyProtection="1">
      <protection hidden="1"/>
    </xf>
    <xf numFmtId="0" fontId="21" fillId="2" borderId="0" xfId="2" applyFont="1" applyFill="1" applyAlignment="1" applyProtection="1">
      <alignment vertical="center"/>
      <protection hidden="1"/>
    </xf>
    <xf numFmtId="0" fontId="22" fillId="2" borderId="0" xfId="2" applyFont="1" applyFill="1" applyAlignment="1" applyProtection="1">
      <alignment vertical="center"/>
      <protection hidden="1"/>
    </xf>
    <xf numFmtId="0" fontId="22" fillId="2" borderId="0" xfId="2" applyFont="1" applyFill="1" applyBorder="1" applyAlignment="1" applyProtection="1">
      <alignment vertical="center"/>
      <protection hidden="1"/>
    </xf>
    <xf numFmtId="0" fontId="22" fillId="2" borderId="6" xfId="0" applyFont="1" applyFill="1" applyBorder="1" applyAlignment="1" applyProtection="1">
      <alignment vertical="center"/>
      <protection hidden="1"/>
    </xf>
    <xf numFmtId="0" fontId="22" fillId="2" borderId="0" xfId="0" applyFont="1" applyFill="1" applyBorder="1" applyAlignment="1" applyProtection="1">
      <alignment vertical="center"/>
      <protection hidden="1"/>
    </xf>
    <xf numFmtId="0" fontId="12" fillId="2" borderId="6" xfId="0" applyFont="1" applyFill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0" fontId="18" fillId="2" borderId="0" xfId="2" applyFont="1" applyFill="1" applyBorder="1" applyAlignment="1" applyProtection="1">
      <alignment horizontal="left" vertical="center" indent="1"/>
      <protection hidden="1"/>
    </xf>
    <xf numFmtId="0" fontId="23" fillId="2" borderId="0" xfId="2" applyFont="1" applyFill="1" applyBorder="1" applyAlignment="1" applyProtection="1">
      <alignment horizontal="center" vertical="center"/>
      <protection hidden="1"/>
    </xf>
    <xf numFmtId="0" fontId="25" fillId="2" borderId="0" xfId="0" applyFont="1" applyFill="1" applyProtection="1">
      <alignment vertical="center"/>
      <protection hidden="1"/>
    </xf>
    <xf numFmtId="0" fontId="25" fillId="2" borderId="0" xfId="0" applyFont="1" applyFill="1" applyAlignment="1" applyProtection="1">
      <alignment vertical="center"/>
      <protection hidden="1"/>
    </xf>
    <xf numFmtId="177" fontId="17" fillId="2" borderId="0" xfId="2" applyNumberFormat="1" applyFont="1" applyFill="1" applyBorder="1" applyAlignment="1" applyProtection="1">
      <alignment horizontal="right" vertical="center"/>
      <protection hidden="1"/>
    </xf>
    <xf numFmtId="0" fontId="27" fillId="2" borderId="0" xfId="0" applyFont="1" applyFill="1" applyProtection="1">
      <alignment vertical="center"/>
      <protection hidden="1"/>
    </xf>
    <xf numFmtId="0" fontId="12" fillId="2" borderId="0" xfId="2" applyFont="1" applyFill="1" applyBorder="1" applyAlignment="1" applyProtection="1">
      <alignment horizontal="left" vertical="center"/>
      <protection hidden="1"/>
    </xf>
    <xf numFmtId="0" fontId="27" fillId="2" borderId="0" xfId="0" applyFont="1" applyFill="1" applyBorder="1" applyAlignment="1" applyProtection="1">
      <alignment vertical="center"/>
      <protection hidden="1"/>
    </xf>
    <xf numFmtId="0" fontId="12" fillId="2" borderId="0" xfId="2" applyFont="1" applyFill="1" applyBorder="1" applyAlignment="1" applyProtection="1">
      <alignment vertical="center"/>
      <protection hidden="1"/>
    </xf>
    <xf numFmtId="0" fontId="17" fillId="2" borderId="0" xfId="0" applyFont="1" applyFill="1" applyBorder="1" applyAlignment="1" applyProtection="1">
      <alignment vertical="center"/>
      <protection hidden="1"/>
    </xf>
    <xf numFmtId="0" fontId="12" fillId="2" borderId="0" xfId="2" applyFont="1" applyFill="1" applyBorder="1" applyAlignment="1" applyProtection="1">
      <alignment horizontal="center" vertical="center"/>
      <protection hidden="1"/>
    </xf>
    <xf numFmtId="0" fontId="28" fillId="2" borderId="0" xfId="2" applyFont="1" applyFill="1" applyBorder="1" applyAlignment="1" applyProtection="1">
      <alignment vertical="center"/>
      <protection hidden="1"/>
    </xf>
    <xf numFmtId="0" fontId="17" fillId="2" borderId="0" xfId="2" applyFont="1" applyFill="1" applyBorder="1" applyAlignment="1" applyProtection="1">
      <alignment horizontal="left" vertical="center"/>
      <protection hidden="1"/>
    </xf>
    <xf numFmtId="177" fontId="28" fillId="2" borderId="0" xfId="2" applyNumberFormat="1" applyFont="1" applyFill="1" applyBorder="1" applyAlignment="1" applyProtection="1">
      <alignment horizontal="right" vertical="center"/>
      <protection hidden="1"/>
    </xf>
    <xf numFmtId="0" fontId="25" fillId="2" borderId="27" xfId="0" applyFont="1" applyFill="1" applyBorder="1" applyProtection="1">
      <alignment vertical="center"/>
      <protection hidden="1"/>
    </xf>
    <xf numFmtId="0" fontId="15" fillId="2" borderId="0" xfId="0" applyFont="1" applyFill="1" applyBorder="1" applyProtection="1">
      <alignment vertical="center"/>
      <protection hidden="1"/>
    </xf>
    <xf numFmtId="0" fontId="25" fillId="2" borderId="0" xfId="0" applyFont="1" applyFill="1" applyBorder="1" applyProtection="1">
      <alignment vertical="center"/>
      <protection hidden="1"/>
    </xf>
    <xf numFmtId="0" fontId="22" fillId="2" borderId="0" xfId="2" applyFont="1" applyFill="1" applyBorder="1" applyAlignment="1" applyProtection="1">
      <alignment horizontal="center" vertical="center"/>
      <protection hidden="1"/>
    </xf>
    <xf numFmtId="0" fontId="20" fillId="2" borderId="0" xfId="2" applyFont="1" applyFill="1" applyBorder="1" applyProtection="1">
      <protection hidden="1"/>
    </xf>
    <xf numFmtId="177" fontId="17" fillId="2" borderId="0" xfId="2" applyNumberFormat="1" applyFont="1" applyFill="1" applyBorder="1" applyAlignment="1" applyProtection="1">
      <alignment vertical="center"/>
      <protection hidden="1"/>
    </xf>
    <xf numFmtId="0" fontId="29" fillId="2" borderId="0" xfId="2" applyFont="1" applyFill="1" applyBorder="1" applyAlignment="1" applyProtection="1">
      <alignment vertical="center"/>
      <protection hidden="1"/>
    </xf>
    <xf numFmtId="0" fontId="30" fillId="2" borderId="0" xfId="2" applyFont="1" applyFill="1" applyBorder="1" applyAlignment="1" applyProtection="1">
      <alignment horizontal="center" vertical="center"/>
      <protection hidden="1"/>
    </xf>
    <xf numFmtId="0" fontId="17" fillId="2" borderId="0" xfId="2" applyFont="1" applyFill="1" applyBorder="1" applyAlignment="1" applyProtection="1">
      <alignment horizontal="right" vertical="center"/>
      <protection hidden="1"/>
    </xf>
    <xf numFmtId="177" fontId="31" fillId="2" borderId="0" xfId="2" applyNumberFormat="1" applyFont="1" applyFill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horizontal="center" vertical="center"/>
      <protection hidden="1"/>
    </xf>
    <xf numFmtId="176" fontId="12" fillId="2" borderId="0" xfId="0" applyNumberFormat="1" applyFont="1" applyFill="1" applyBorder="1" applyAlignment="1" applyProtection="1">
      <alignment horizontal="right" vertical="center"/>
      <protection hidden="1"/>
    </xf>
    <xf numFmtId="0" fontId="41" fillId="2" borderId="0" xfId="0" applyFont="1" applyFill="1" applyProtection="1">
      <alignment vertical="center"/>
      <protection hidden="1"/>
    </xf>
    <xf numFmtId="0" fontId="27" fillId="2" borderId="0" xfId="0" applyFont="1" applyFill="1" applyBorder="1" applyProtection="1">
      <alignment vertical="center"/>
      <protection hidden="1"/>
    </xf>
    <xf numFmtId="0" fontId="12" fillId="2" borderId="0" xfId="2" applyFont="1" applyFill="1" applyProtection="1">
      <protection hidden="1"/>
    </xf>
    <xf numFmtId="0" fontId="27" fillId="2" borderId="0" xfId="0" applyFont="1" applyFill="1" applyAlignment="1" applyProtection="1">
      <alignment vertical="center" wrapText="1"/>
      <protection hidden="1"/>
    </xf>
    <xf numFmtId="0" fontId="44" fillId="2" borderId="0" xfId="0" applyFont="1" applyFill="1" applyBorder="1" applyProtection="1">
      <alignment vertical="center"/>
      <protection hidden="1"/>
    </xf>
    <xf numFmtId="0" fontId="44" fillId="2" borderId="0" xfId="0" applyFont="1" applyFill="1" applyProtection="1">
      <alignment vertical="center"/>
      <protection hidden="1"/>
    </xf>
    <xf numFmtId="176" fontId="22" fillId="2" borderId="0" xfId="2" applyNumberFormat="1" applyFont="1" applyFill="1" applyBorder="1" applyAlignment="1" applyProtection="1">
      <alignment vertical="center"/>
      <protection hidden="1"/>
    </xf>
    <xf numFmtId="0" fontId="19" fillId="2" borderId="0" xfId="2" applyFont="1" applyFill="1" applyBorder="1" applyAlignment="1" applyProtection="1">
      <protection hidden="1"/>
    </xf>
    <xf numFmtId="0" fontId="45" fillId="2" borderId="19" xfId="2" applyFont="1" applyFill="1" applyBorder="1" applyAlignment="1" applyProtection="1">
      <alignment vertical="center"/>
      <protection hidden="1"/>
    </xf>
    <xf numFmtId="0" fontId="47" fillId="2" borderId="0" xfId="0" applyFont="1" applyFill="1" applyProtection="1">
      <alignment vertical="center"/>
      <protection hidden="1"/>
    </xf>
    <xf numFmtId="3" fontId="27" fillId="2" borderId="0" xfId="0" applyNumberFormat="1" applyFont="1" applyFill="1" applyBorder="1" applyAlignment="1" applyProtection="1">
      <alignment horizontal="left" vertical="center"/>
      <protection hidden="1"/>
    </xf>
    <xf numFmtId="178" fontId="24" fillId="2" borderId="0" xfId="2" applyNumberFormat="1" applyFont="1" applyFill="1" applyBorder="1" applyAlignment="1" applyProtection="1">
      <alignment horizontal="center" vertical="center"/>
      <protection hidden="1"/>
    </xf>
    <xf numFmtId="177" fontId="12" fillId="2" borderId="0" xfId="2" applyNumberFormat="1" applyFont="1" applyFill="1" applyBorder="1" applyAlignment="1" applyProtection="1">
      <alignment horizontal="right" vertical="center"/>
      <protection hidden="1"/>
    </xf>
    <xf numFmtId="0" fontId="12" fillId="2" borderId="29" xfId="0" applyFont="1" applyFill="1" applyBorder="1" applyAlignment="1" applyProtection="1">
      <alignment horizontal="center" vertical="center"/>
      <protection hidden="1"/>
    </xf>
    <xf numFmtId="0" fontId="11" fillId="8" borderId="41" xfId="0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26" fillId="7" borderId="23" xfId="0" applyFont="1" applyFill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right" vertical="center"/>
      <protection hidden="1"/>
    </xf>
    <xf numFmtId="179" fontId="27" fillId="0" borderId="0" xfId="0" applyNumberFormat="1" applyFont="1" applyBorder="1" applyAlignment="1" applyProtection="1">
      <alignment horizontal="right" vertical="center"/>
      <protection hidden="1"/>
    </xf>
    <xf numFmtId="179" fontId="15" fillId="0" borderId="0" xfId="0" applyNumberFormat="1" applyFont="1" applyBorder="1" applyAlignment="1" applyProtection="1">
      <alignment horizontal="right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0" fillId="2" borderId="0" xfId="0" applyFill="1" applyProtection="1">
      <alignment vertical="center"/>
      <protection hidden="1"/>
    </xf>
    <xf numFmtId="0" fontId="0" fillId="13" borderId="12" xfId="0" applyFill="1" applyBorder="1" applyProtection="1">
      <alignment vertical="center"/>
      <protection hidden="1"/>
    </xf>
    <xf numFmtId="0" fontId="0" fillId="13" borderId="10" xfId="0" applyFill="1" applyBorder="1" applyProtection="1">
      <alignment vertical="center"/>
      <protection hidden="1"/>
    </xf>
    <xf numFmtId="0" fontId="0" fillId="13" borderId="11" xfId="0" applyFill="1" applyBorder="1" applyProtection="1">
      <alignment vertical="center"/>
      <protection hidden="1"/>
    </xf>
    <xf numFmtId="0" fontId="0" fillId="13" borderId="1" xfId="0" applyFill="1" applyBorder="1" applyProtection="1">
      <alignment vertical="center"/>
      <protection hidden="1"/>
    </xf>
    <xf numFmtId="0" fontId="0" fillId="13" borderId="0" xfId="0" applyFill="1" applyBorder="1" applyProtection="1">
      <alignment vertical="center"/>
      <protection hidden="1"/>
    </xf>
    <xf numFmtId="0" fontId="0" fillId="13" borderId="2" xfId="0" applyFill="1" applyBorder="1" applyProtection="1">
      <alignment vertical="center"/>
      <protection hidden="1"/>
    </xf>
    <xf numFmtId="0" fontId="0" fillId="13" borderId="0" xfId="0" applyFill="1" applyAlignment="1" applyProtection="1">
      <alignment vertical="center"/>
      <protection hidden="1"/>
    </xf>
    <xf numFmtId="0" fontId="0" fillId="13" borderId="0" xfId="0" applyFill="1" applyProtection="1">
      <alignment vertical="center"/>
      <protection hidden="1"/>
    </xf>
    <xf numFmtId="0" fontId="0" fillId="13" borderId="3" xfId="0" applyFill="1" applyBorder="1" applyProtection="1">
      <alignment vertical="center"/>
      <protection hidden="1"/>
    </xf>
    <xf numFmtId="0" fontId="0" fillId="13" borderId="4" xfId="0" applyFill="1" applyBorder="1" applyProtection="1">
      <alignment vertical="center"/>
      <protection hidden="1"/>
    </xf>
    <xf numFmtId="0" fontId="0" fillId="13" borderId="5" xfId="0" applyFill="1" applyBorder="1" applyProtection="1">
      <alignment vertical="center"/>
      <protection hidden="1"/>
    </xf>
    <xf numFmtId="0" fontId="45" fillId="13" borderId="0" xfId="0" applyFont="1" applyFill="1" applyAlignment="1" applyProtection="1">
      <alignment horizontal="left" vertical="center"/>
      <protection hidden="1"/>
    </xf>
    <xf numFmtId="0" fontId="45" fillId="13" borderId="4" xfId="0" applyFont="1" applyFill="1" applyBorder="1" applyAlignment="1" applyProtection="1">
      <alignment horizontal="left" vertical="center"/>
      <protection hidden="1"/>
    </xf>
    <xf numFmtId="0" fontId="22" fillId="13" borderId="0" xfId="0" applyFont="1" applyFill="1" applyProtection="1">
      <alignment vertical="center"/>
      <protection hidden="1"/>
    </xf>
    <xf numFmtId="0" fontId="0" fillId="13" borderId="8" xfId="0" applyFill="1" applyBorder="1" applyProtection="1">
      <alignment vertical="center"/>
      <protection hidden="1"/>
    </xf>
    <xf numFmtId="0" fontId="0" fillId="13" borderId="56" xfId="0" applyFill="1" applyBorder="1" applyProtection="1">
      <alignment vertical="center"/>
      <protection hidden="1"/>
    </xf>
    <xf numFmtId="0" fontId="0" fillId="13" borderId="9" xfId="0" applyFill="1" applyBorder="1" applyProtection="1">
      <alignment vertical="center"/>
      <protection hidden="1"/>
    </xf>
    <xf numFmtId="0" fontId="0" fillId="13" borderId="55" xfId="0" applyFill="1" applyBorder="1" applyProtection="1">
      <alignment vertical="center"/>
      <protection hidden="1"/>
    </xf>
    <xf numFmtId="0" fontId="0" fillId="13" borderId="58" xfId="0" applyFill="1" applyBorder="1" applyProtection="1">
      <alignment vertical="center"/>
      <protection hidden="1"/>
    </xf>
    <xf numFmtId="0" fontId="48" fillId="13" borderId="11" xfId="0" applyFont="1" applyFill="1" applyBorder="1" applyAlignment="1" applyProtection="1">
      <alignment horizontal="right" vertical="top"/>
      <protection hidden="1"/>
    </xf>
    <xf numFmtId="0" fontId="0" fillId="13" borderId="7" xfId="0" applyFill="1" applyBorder="1" applyProtection="1">
      <alignment vertical="center"/>
      <protection hidden="1"/>
    </xf>
    <xf numFmtId="0" fontId="0" fillId="13" borderId="59" xfId="0" applyFill="1" applyBorder="1" applyProtection="1">
      <alignment vertical="center"/>
      <protection hidden="1"/>
    </xf>
    <xf numFmtId="0" fontId="0" fillId="13" borderId="60" xfId="0" applyFill="1" applyBorder="1" applyProtection="1">
      <alignment vertical="center"/>
      <protection hidden="1"/>
    </xf>
    <xf numFmtId="0" fontId="0" fillId="13" borderId="61" xfId="0" applyFill="1" applyBorder="1" applyProtection="1">
      <alignment vertical="center"/>
      <protection hidden="1"/>
    </xf>
    <xf numFmtId="0" fontId="0" fillId="13" borderId="62" xfId="0" applyFill="1" applyBorder="1" applyProtection="1">
      <alignment vertical="center"/>
      <protection hidden="1"/>
    </xf>
    <xf numFmtId="0" fontId="0" fillId="2" borderId="72" xfId="0" applyFill="1" applyBorder="1" applyProtection="1">
      <alignment vertical="center"/>
      <protection hidden="1"/>
    </xf>
    <xf numFmtId="0" fontId="0" fillId="2" borderId="73" xfId="0" applyFill="1" applyBorder="1" applyProtection="1">
      <alignment vertical="center"/>
      <protection hidden="1"/>
    </xf>
    <xf numFmtId="0" fontId="0" fillId="13" borderId="73" xfId="0" applyFill="1" applyBorder="1" applyProtection="1">
      <alignment vertical="center"/>
      <protection hidden="1"/>
    </xf>
    <xf numFmtId="0" fontId="0" fillId="2" borderId="74" xfId="0" applyFill="1" applyBorder="1" applyProtection="1">
      <alignment vertical="center"/>
      <protection hidden="1"/>
    </xf>
    <xf numFmtId="0" fontId="0" fillId="2" borderId="75" xfId="0" applyFill="1" applyBorder="1" applyProtection="1">
      <alignment vertical="center"/>
      <protection hidden="1"/>
    </xf>
    <xf numFmtId="0" fontId="0" fillId="2" borderId="0" xfId="0" applyFill="1" applyBorder="1" applyProtection="1">
      <alignment vertical="center"/>
      <protection hidden="1"/>
    </xf>
    <xf numFmtId="0" fontId="0" fillId="2" borderId="76" xfId="0" applyFill="1" applyBorder="1" applyProtection="1">
      <alignment vertical="center"/>
      <protection hidden="1"/>
    </xf>
    <xf numFmtId="0" fontId="50" fillId="0" borderId="0" xfId="0" applyFont="1" applyBorder="1" applyAlignment="1" applyProtection="1">
      <alignment horizontal="left" vertical="center"/>
      <protection hidden="1"/>
    </xf>
    <xf numFmtId="0" fontId="50" fillId="0" borderId="0" xfId="0" applyFont="1" applyBorder="1" applyProtection="1">
      <alignment vertical="center"/>
      <protection hidden="1"/>
    </xf>
    <xf numFmtId="0" fontId="50" fillId="2" borderId="0" xfId="0" applyFont="1" applyFill="1" applyBorder="1" applyProtection="1">
      <alignment vertical="center"/>
      <protection hidden="1"/>
    </xf>
    <xf numFmtId="0" fontId="0" fillId="2" borderId="77" xfId="0" applyFill="1" applyBorder="1" applyProtection="1">
      <alignment vertical="center"/>
      <protection hidden="1"/>
    </xf>
    <xf numFmtId="0" fontId="0" fillId="2" borderId="78" xfId="0" applyFill="1" applyBorder="1" applyProtection="1">
      <alignment vertical="center"/>
      <protection hidden="1"/>
    </xf>
    <xf numFmtId="0" fontId="0" fillId="13" borderId="78" xfId="0" applyFill="1" applyBorder="1" applyProtection="1">
      <alignment vertical="center"/>
      <protection hidden="1"/>
    </xf>
    <xf numFmtId="0" fontId="0" fillId="2" borderId="79" xfId="0" applyFill="1" applyBorder="1" applyProtection="1">
      <alignment vertical="center"/>
      <protection hidden="1"/>
    </xf>
    <xf numFmtId="178" fontId="0" fillId="13" borderId="0" xfId="0" applyNumberFormat="1" applyFill="1" applyBorder="1" applyProtection="1">
      <alignment vertical="center"/>
      <protection hidden="1"/>
    </xf>
    <xf numFmtId="178" fontId="0" fillId="13" borderId="2" xfId="0" applyNumberFormat="1" applyFill="1" applyBorder="1" applyProtection="1">
      <alignment vertical="center"/>
      <protection hidden="1"/>
    </xf>
    <xf numFmtId="178" fontId="0" fillId="13" borderId="8" xfId="0" applyNumberFormat="1" applyFill="1" applyBorder="1" applyProtection="1">
      <alignment vertical="center"/>
      <protection hidden="1"/>
    </xf>
    <xf numFmtId="178" fontId="0" fillId="13" borderId="56" xfId="0" applyNumberFormat="1" applyFill="1" applyBorder="1" applyProtection="1">
      <alignment vertical="center"/>
      <protection hidden="1"/>
    </xf>
    <xf numFmtId="178" fontId="0" fillId="13" borderId="9" xfId="0" applyNumberFormat="1" applyFill="1" applyBorder="1" applyProtection="1">
      <alignment vertical="center"/>
      <protection hidden="1"/>
    </xf>
    <xf numFmtId="179" fontId="33" fillId="2" borderId="0" xfId="0" applyNumberFormat="1" applyFont="1" applyFill="1" applyBorder="1" applyAlignment="1" applyProtection="1">
      <alignment horizontal="center" vertical="center"/>
      <protection hidden="1"/>
    </xf>
    <xf numFmtId="0" fontId="34" fillId="0" borderId="0" xfId="0" applyFont="1" applyBorder="1" applyAlignment="1" applyProtection="1">
      <alignment horizontal="center" vertical="center"/>
      <protection hidden="1"/>
    </xf>
    <xf numFmtId="176" fontId="33" fillId="0" borderId="0" xfId="0" applyNumberFormat="1" applyFont="1" applyFill="1" applyBorder="1" applyAlignment="1" applyProtection="1">
      <alignment horizontal="right" vertical="center"/>
      <protection hidden="1"/>
    </xf>
    <xf numFmtId="0" fontId="34" fillId="0" borderId="0" xfId="0" applyFont="1" applyFill="1" applyBorder="1" applyAlignment="1" applyProtection="1">
      <alignment horizontal="right" vertical="center"/>
      <protection hidden="1"/>
    </xf>
    <xf numFmtId="0" fontId="0" fillId="2" borderId="0" xfId="0" applyFill="1" applyAlignment="1" applyProtection="1">
      <alignment vertical="top"/>
      <protection hidden="1"/>
    </xf>
    <xf numFmtId="0" fontId="45" fillId="2" borderId="0" xfId="2" applyFont="1" applyFill="1" applyProtection="1">
      <protection hidden="1"/>
    </xf>
    <xf numFmtId="0" fontId="47" fillId="2" borderId="0" xfId="0" applyFont="1" applyFill="1" applyAlignment="1" applyProtection="1">
      <alignment vertical="top" wrapText="1"/>
      <protection hidden="1"/>
    </xf>
    <xf numFmtId="0" fontId="50" fillId="2" borderId="0" xfId="0" applyFont="1" applyFill="1" applyAlignment="1" applyProtection="1">
      <alignment vertical="top"/>
      <protection hidden="1"/>
    </xf>
    <xf numFmtId="0" fontId="50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6" fillId="2" borderId="0" xfId="0" applyFont="1" applyFill="1" applyAlignment="1" applyProtection="1">
      <alignment vertical="center"/>
      <protection hidden="1"/>
    </xf>
    <xf numFmtId="0" fontId="47" fillId="2" borderId="28" xfId="0" applyFont="1" applyFill="1" applyBorder="1" applyAlignment="1" applyProtection="1">
      <alignment vertical="center"/>
      <protection hidden="1"/>
    </xf>
    <xf numFmtId="0" fontId="47" fillId="0" borderId="28" xfId="0" applyFont="1" applyBorder="1" applyAlignment="1" applyProtection="1">
      <alignment vertical="center"/>
      <protection hidden="1"/>
    </xf>
    <xf numFmtId="179" fontId="12" fillId="2" borderId="29" xfId="0" applyNumberFormat="1" applyFont="1" applyFill="1" applyBorder="1" applyAlignment="1" applyProtection="1">
      <alignment horizontal="center" vertical="center"/>
      <protection hidden="1"/>
    </xf>
    <xf numFmtId="0" fontId="13" fillId="0" borderId="29" xfId="0" applyFont="1" applyBorder="1" applyAlignment="1" applyProtection="1">
      <alignment horizontal="center" vertical="center"/>
      <protection hidden="1"/>
    </xf>
    <xf numFmtId="0" fontId="12" fillId="2" borderId="29" xfId="0" applyFont="1" applyFill="1" applyBorder="1" applyAlignment="1" applyProtection="1">
      <alignment horizontal="center" vertical="center"/>
      <protection hidden="1"/>
    </xf>
    <xf numFmtId="176" fontId="26" fillId="9" borderId="24" xfId="0" applyNumberFormat="1" applyFont="1" applyFill="1" applyBorder="1" applyAlignment="1" applyProtection="1">
      <alignment horizontal="center" vertical="center"/>
      <protection hidden="1"/>
    </xf>
    <xf numFmtId="176" fontId="15" fillId="0" borderId="25" xfId="0" applyNumberFormat="1" applyFont="1" applyBorder="1" applyAlignment="1" applyProtection="1">
      <alignment vertical="center"/>
      <protection hidden="1"/>
    </xf>
    <xf numFmtId="176" fontId="15" fillId="0" borderId="26" xfId="0" applyNumberFormat="1" applyFont="1" applyBorder="1" applyAlignment="1" applyProtection="1">
      <alignment vertical="center"/>
      <protection hidden="1"/>
    </xf>
    <xf numFmtId="176" fontId="6" fillId="11" borderId="24" xfId="0" applyNumberFormat="1" applyFont="1" applyFill="1" applyBorder="1" applyAlignment="1" applyProtection="1">
      <alignment horizontal="center" vertical="center"/>
      <protection hidden="1"/>
    </xf>
    <xf numFmtId="176" fontId="6" fillId="11" borderId="25" xfId="0" applyNumberFormat="1" applyFont="1" applyFill="1" applyBorder="1" applyAlignment="1" applyProtection="1">
      <alignment horizontal="center" vertical="center"/>
      <protection hidden="1"/>
    </xf>
    <xf numFmtId="176" fontId="6" fillId="11" borderId="26" xfId="0" applyNumberFormat="1" applyFont="1" applyFill="1" applyBorder="1" applyAlignment="1" applyProtection="1">
      <alignment horizontal="center" vertical="center"/>
      <protection hidden="1"/>
    </xf>
    <xf numFmtId="176" fontId="6" fillId="12" borderId="30" xfId="0" applyNumberFormat="1" applyFont="1" applyFill="1" applyBorder="1" applyAlignment="1" applyProtection="1">
      <alignment horizontal="center" vertical="center"/>
      <protection hidden="1"/>
    </xf>
    <xf numFmtId="176" fontId="6" fillId="12" borderId="31" xfId="0" applyNumberFormat="1" applyFont="1" applyFill="1" applyBorder="1" applyAlignment="1" applyProtection="1">
      <alignment horizontal="center" vertical="center"/>
      <protection hidden="1"/>
    </xf>
    <xf numFmtId="176" fontId="6" fillId="12" borderId="32" xfId="0" applyNumberFormat="1" applyFont="1" applyFill="1" applyBorder="1" applyAlignment="1" applyProtection="1">
      <alignment horizontal="center" vertical="center"/>
      <protection hidden="1"/>
    </xf>
    <xf numFmtId="177" fontId="12" fillId="2" borderId="0" xfId="2" applyNumberFormat="1" applyFont="1" applyFill="1" applyBorder="1" applyAlignment="1" applyProtection="1">
      <alignment horizontal="right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176" fontId="26" fillId="9" borderId="20" xfId="0" applyNumberFormat="1" applyFont="1" applyFill="1" applyBorder="1" applyAlignment="1" applyProtection="1">
      <alignment horizontal="center" vertical="center"/>
      <protection hidden="1"/>
    </xf>
    <xf numFmtId="176" fontId="15" fillId="0" borderId="21" xfId="0" applyNumberFormat="1" applyFont="1" applyBorder="1" applyAlignment="1" applyProtection="1">
      <alignment vertical="center"/>
      <protection hidden="1"/>
    </xf>
    <xf numFmtId="176" fontId="15" fillId="0" borderId="22" xfId="0" applyNumberFormat="1" applyFont="1" applyBorder="1" applyAlignment="1" applyProtection="1">
      <alignment vertical="center"/>
      <protection hidden="1"/>
    </xf>
    <xf numFmtId="176" fontId="6" fillId="11" borderId="20" xfId="0" applyNumberFormat="1" applyFont="1" applyFill="1" applyBorder="1" applyAlignment="1" applyProtection="1">
      <alignment horizontal="center" vertical="center"/>
      <protection hidden="1"/>
    </xf>
    <xf numFmtId="176" fontId="6" fillId="11" borderId="21" xfId="0" applyNumberFormat="1" applyFont="1" applyFill="1" applyBorder="1" applyAlignment="1" applyProtection="1">
      <alignment horizontal="center" vertical="center"/>
      <protection hidden="1"/>
    </xf>
    <xf numFmtId="176" fontId="6" fillId="11" borderId="22" xfId="0" applyNumberFormat="1" applyFont="1" applyFill="1" applyBorder="1" applyAlignment="1" applyProtection="1">
      <alignment horizontal="center" vertical="center"/>
      <protection hidden="1"/>
    </xf>
    <xf numFmtId="176" fontId="6" fillId="12" borderId="20" xfId="0" applyNumberFormat="1" applyFont="1" applyFill="1" applyBorder="1" applyAlignment="1" applyProtection="1">
      <alignment horizontal="center" vertical="center"/>
      <protection hidden="1"/>
    </xf>
    <xf numFmtId="176" fontId="6" fillId="12" borderId="21" xfId="0" applyNumberFormat="1" applyFont="1" applyFill="1" applyBorder="1" applyAlignment="1" applyProtection="1">
      <alignment horizontal="center" vertical="center"/>
      <protection hidden="1"/>
    </xf>
    <xf numFmtId="176" fontId="6" fillId="12" borderId="22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right" vertical="center"/>
      <protection hidden="1"/>
    </xf>
    <xf numFmtId="0" fontId="26" fillId="9" borderId="16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6" fillId="11" borderId="0" xfId="0" applyFont="1" applyFill="1" applyBorder="1" applyAlignment="1" applyProtection="1">
      <alignment horizontal="center" vertical="center"/>
      <protection hidden="1"/>
    </xf>
    <xf numFmtId="0" fontId="6" fillId="12" borderId="16" xfId="0" applyFont="1" applyFill="1" applyBorder="1" applyAlignment="1" applyProtection="1">
      <alignment horizontal="center" vertical="center"/>
      <protection hidden="1"/>
    </xf>
    <xf numFmtId="0" fontId="6" fillId="12" borderId="0" xfId="0" applyFont="1" applyFill="1" applyBorder="1" applyAlignment="1" applyProtection="1">
      <alignment horizontal="center" vertical="center"/>
      <protection hidden="1"/>
    </xf>
    <xf numFmtId="178" fontId="24" fillId="2" borderId="0" xfId="2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35" fillId="7" borderId="38" xfId="0" applyFont="1" applyFill="1" applyBorder="1" applyAlignment="1" applyProtection="1">
      <alignment horizontal="center" vertical="center"/>
      <protection locked="0" hidden="1"/>
    </xf>
    <xf numFmtId="0" fontId="35" fillId="7" borderId="39" xfId="0" applyFont="1" applyFill="1" applyBorder="1" applyAlignment="1" applyProtection="1">
      <alignment horizontal="center" vertical="center"/>
      <protection locked="0" hidden="1"/>
    </xf>
    <xf numFmtId="0" fontId="35" fillId="7" borderId="38" xfId="0" applyNumberFormat="1" applyFont="1" applyFill="1" applyBorder="1" applyAlignment="1" applyProtection="1">
      <alignment horizontal="center" vertical="center"/>
      <protection locked="0" hidden="1"/>
    </xf>
    <xf numFmtId="0" fontId="35" fillId="7" borderId="39" xfId="0" applyNumberFormat="1" applyFont="1" applyFill="1" applyBorder="1" applyAlignment="1" applyProtection="1">
      <alignment horizontal="center" vertical="center"/>
      <protection locked="0" hidden="1"/>
    </xf>
    <xf numFmtId="5" fontId="35" fillId="7" borderId="38" xfId="0" applyNumberFormat="1" applyFont="1" applyFill="1" applyBorder="1" applyAlignment="1" applyProtection="1">
      <alignment horizontal="right" vertical="center"/>
      <protection locked="0" hidden="1"/>
    </xf>
    <xf numFmtId="5" fontId="35" fillId="7" borderId="39" xfId="0" applyNumberFormat="1" applyFont="1" applyFill="1" applyBorder="1" applyAlignment="1" applyProtection="1">
      <alignment horizontal="right" vertical="center"/>
      <protection locked="0" hidden="1"/>
    </xf>
    <xf numFmtId="5" fontId="35" fillId="7" borderId="38" xfId="0" applyNumberFormat="1" applyFont="1" applyFill="1" applyBorder="1" applyAlignment="1" applyProtection="1">
      <alignment horizontal="right" vertical="center"/>
      <protection hidden="1"/>
    </xf>
    <xf numFmtId="5" fontId="35" fillId="7" borderId="39" xfId="0" applyNumberFormat="1" applyFont="1" applyFill="1" applyBorder="1" applyAlignment="1" applyProtection="1">
      <alignment horizontal="right" vertical="center"/>
      <protection hidden="1"/>
    </xf>
    <xf numFmtId="176" fontId="33" fillId="2" borderId="51" xfId="0" applyNumberFormat="1" applyFont="1" applyFill="1" applyBorder="1" applyAlignment="1" applyProtection="1">
      <alignment horizontal="right" vertical="center"/>
      <protection hidden="1"/>
    </xf>
    <xf numFmtId="0" fontId="34" fillId="2" borderId="51" xfId="0" applyFont="1" applyFill="1" applyBorder="1" applyAlignment="1" applyProtection="1">
      <alignment horizontal="right" vertical="center"/>
      <protection hidden="1"/>
    </xf>
    <xf numFmtId="0" fontId="10" fillId="6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Border="1" applyAlignment="1" applyProtection="1">
      <alignment horizontal="center" vertical="center"/>
      <protection hidden="1"/>
    </xf>
    <xf numFmtId="0" fontId="10" fillId="6" borderId="17" xfId="0" applyFont="1" applyFill="1" applyBorder="1" applyAlignment="1" applyProtection="1">
      <alignment horizontal="center" vertical="center"/>
      <protection hidden="1"/>
    </xf>
    <xf numFmtId="0" fontId="15" fillId="0" borderId="18" xfId="0" applyFont="1" applyBorder="1" applyAlignment="1" applyProtection="1">
      <alignment horizontal="center" vertical="center"/>
      <protection hidden="1"/>
    </xf>
    <xf numFmtId="176" fontId="12" fillId="2" borderId="29" xfId="0" applyNumberFormat="1" applyFont="1" applyFill="1" applyBorder="1" applyAlignment="1" applyProtection="1">
      <alignment horizontal="right" vertical="center"/>
      <protection hidden="1"/>
    </xf>
    <xf numFmtId="176" fontId="36" fillId="2" borderId="20" xfId="2" applyNumberFormat="1" applyFont="1" applyFill="1" applyBorder="1" applyAlignment="1" applyProtection="1">
      <alignment horizontal="center" vertical="center"/>
      <protection hidden="1"/>
    </xf>
    <xf numFmtId="176" fontId="36" fillId="2" borderId="21" xfId="2" applyNumberFormat="1" applyFont="1" applyFill="1" applyBorder="1" applyAlignment="1" applyProtection="1">
      <alignment horizontal="center" vertical="center"/>
      <protection hidden="1"/>
    </xf>
    <xf numFmtId="176" fontId="37" fillId="0" borderId="22" xfId="0" applyNumberFormat="1" applyFont="1" applyBorder="1" applyAlignment="1" applyProtection="1">
      <alignment horizontal="center" vertical="center"/>
      <protection hidden="1"/>
    </xf>
    <xf numFmtId="0" fontId="40" fillId="10" borderId="40" xfId="0" applyFont="1" applyFill="1" applyBorder="1" applyAlignment="1" applyProtection="1">
      <alignment horizontal="center" vertical="center" shrinkToFit="1"/>
      <protection hidden="1"/>
    </xf>
    <xf numFmtId="0" fontId="38" fillId="0" borderId="40" xfId="0" applyFont="1" applyBorder="1" applyAlignment="1" applyProtection="1">
      <alignment horizontal="center" vertical="center" shrinkToFit="1"/>
      <protection hidden="1"/>
    </xf>
    <xf numFmtId="0" fontId="12" fillId="2" borderId="0" xfId="2" applyFont="1" applyFill="1" applyBorder="1" applyAlignment="1" applyProtection="1">
      <alignment vertical="top" wrapText="1"/>
      <protection hidden="1"/>
    </xf>
    <xf numFmtId="0" fontId="38" fillId="10" borderId="40" xfId="0" applyFont="1" applyFill="1" applyBorder="1" applyAlignment="1" applyProtection="1">
      <alignment horizontal="center" vertical="center" shrinkToFit="1"/>
      <protection hidden="1"/>
    </xf>
    <xf numFmtId="0" fontId="67" fillId="2" borderId="0" xfId="0" applyFont="1" applyFill="1" applyAlignment="1" applyProtection="1">
      <alignment horizontal="left" vertical="top" wrapText="1"/>
      <protection hidden="1"/>
    </xf>
    <xf numFmtId="0" fontId="50" fillId="2" borderId="0" xfId="0" applyFont="1" applyFill="1" applyAlignment="1" applyProtection="1">
      <alignment horizontal="left" vertical="top" wrapText="1"/>
      <protection hidden="1"/>
    </xf>
    <xf numFmtId="0" fontId="46" fillId="2" borderId="17" xfId="2" applyFont="1" applyFill="1" applyBorder="1" applyAlignment="1" applyProtection="1">
      <alignment horizontal="center"/>
      <protection hidden="1"/>
    </xf>
    <xf numFmtId="0" fontId="62" fillId="0" borderId="17" xfId="0" applyFont="1" applyBorder="1" applyAlignment="1" applyProtection="1">
      <alignment horizontal="center"/>
      <protection hidden="1"/>
    </xf>
    <xf numFmtId="0" fontId="63" fillId="0" borderId="17" xfId="0" applyFont="1" applyBorder="1" applyAlignment="1" applyProtection="1">
      <alignment horizontal="center"/>
      <protection hidden="1"/>
    </xf>
    <xf numFmtId="0" fontId="10" fillId="6" borderId="47" xfId="0" applyFont="1" applyFill="1" applyBorder="1" applyAlignment="1" applyProtection="1">
      <alignment horizontal="center" vertical="center" wrapText="1"/>
      <protection hidden="1"/>
    </xf>
    <xf numFmtId="0" fontId="15" fillId="0" borderId="48" xfId="0" applyFont="1" applyBorder="1" applyAlignment="1" applyProtection="1">
      <alignment horizontal="center" vertical="center" wrapText="1"/>
      <protection hidden="1"/>
    </xf>
    <xf numFmtId="0" fontId="10" fillId="6" borderId="13" xfId="0" applyFont="1" applyFill="1" applyBorder="1" applyAlignment="1" applyProtection="1">
      <alignment horizontal="center" vertical="center" wrapText="1"/>
      <protection hidden="1"/>
    </xf>
    <xf numFmtId="0" fontId="15" fillId="0" borderId="50" xfId="0" applyFont="1" applyBorder="1" applyAlignment="1" applyProtection="1">
      <alignment horizontal="center" vertical="center" wrapText="1"/>
      <protection hidden="1"/>
    </xf>
    <xf numFmtId="0" fontId="42" fillId="2" borderId="0" xfId="0" applyFont="1" applyFill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32" fillId="0" borderId="33" xfId="2" applyFont="1" applyFill="1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vertical="center"/>
      <protection hidden="1"/>
    </xf>
    <xf numFmtId="0" fontId="0" fillId="0" borderId="34" xfId="0" applyBorder="1" applyAlignment="1" applyProtection="1">
      <alignment vertical="center"/>
      <protection hidden="1"/>
    </xf>
    <xf numFmtId="0" fontId="32" fillId="0" borderId="80" xfId="2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81" xfId="0" applyBorder="1" applyAlignment="1" applyProtection="1">
      <alignment vertical="center"/>
      <protection hidden="1"/>
    </xf>
    <xf numFmtId="0" fontId="0" fillId="0" borderId="35" xfId="0" applyBorder="1" applyAlignment="1" applyProtection="1">
      <alignment vertical="center"/>
      <protection hidden="1"/>
    </xf>
    <xf numFmtId="0" fontId="0" fillId="0" borderId="36" xfId="0" applyBorder="1" applyAlignment="1" applyProtection="1">
      <alignment vertical="center"/>
      <protection hidden="1"/>
    </xf>
    <xf numFmtId="0" fontId="0" fillId="0" borderId="37" xfId="0" applyBorder="1" applyAlignment="1" applyProtection="1">
      <alignment vertical="center"/>
      <protection hidden="1"/>
    </xf>
    <xf numFmtId="179" fontId="33" fillId="2" borderId="51" xfId="0" applyNumberFormat="1" applyFont="1" applyFill="1" applyBorder="1" applyAlignment="1" applyProtection="1">
      <alignment horizontal="center" vertical="center"/>
      <protection hidden="1"/>
    </xf>
    <xf numFmtId="0" fontId="34" fillId="0" borderId="51" xfId="0" applyFont="1" applyBorder="1" applyAlignment="1" applyProtection="1">
      <alignment horizontal="center" vertical="center"/>
      <protection hidden="1"/>
    </xf>
    <xf numFmtId="0" fontId="10" fillId="6" borderId="42" xfId="0" applyFont="1" applyFill="1" applyBorder="1" applyAlignment="1" applyProtection="1">
      <alignment horizontal="center" vertical="center"/>
      <protection hidden="1"/>
    </xf>
    <xf numFmtId="0" fontId="10" fillId="6" borderId="49" xfId="0" applyFont="1" applyFill="1" applyBorder="1" applyAlignment="1" applyProtection="1">
      <alignment horizontal="center" vertical="center"/>
      <protection hidden="1"/>
    </xf>
    <xf numFmtId="0" fontId="10" fillId="6" borderId="45" xfId="0" applyFont="1" applyFill="1" applyBorder="1" applyAlignment="1" applyProtection="1">
      <alignment horizontal="center" vertical="center" shrinkToFit="1"/>
      <protection hidden="1"/>
    </xf>
    <xf numFmtId="0" fontId="15" fillId="0" borderId="46" xfId="0" applyFont="1" applyBorder="1" applyAlignment="1" applyProtection="1">
      <alignment horizontal="center" vertical="center" shrinkToFit="1"/>
      <protection hidden="1"/>
    </xf>
    <xf numFmtId="0" fontId="10" fillId="6" borderId="15" xfId="0" applyFont="1" applyFill="1" applyBorder="1" applyAlignment="1" applyProtection="1">
      <alignment horizontal="center" vertical="center" shrinkToFit="1"/>
      <protection hidden="1"/>
    </xf>
    <xf numFmtId="0" fontId="15" fillId="0" borderId="14" xfId="0" applyFont="1" applyBorder="1" applyAlignment="1" applyProtection="1">
      <alignment horizontal="center" vertical="center" shrinkToFit="1"/>
      <protection hidden="1"/>
    </xf>
    <xf numFmtId="5" fontId="0" fillId="0" borderId="39" xfId="0" applyNumberFormat="1" applyBorder="1" applyAlignment="1" applyProtection="1">
      <alignment horizontal="right" vertical="center"/>
      <protection locked="0" hidden="1"/>
    </xf>
    <xf numFmtId="0" fontId="54" fillId="15" borderId="68" xfId="0" applyFont="1" applyFill="1" applyBorder="1" applyAlignment="1" applyProtection="1">
      <alignment horizontal="center" vertical="center" textRotation="255"/>
      <protection hidden="1"/>
    </xf>
    <xf numFmtId="0" fontId="54" fillId="15" borderId="69" xfId="0" applyFont="1" applyFill="1" applyBorder="1" applyAlignment="1" applyProtection="1">
      <alignment horizontal="center" vertical="center" textRotation="255"/>
      <protection hidden="1"/>
    </xf>
    <xf numFmtId="0" fontId="54" fillId="15" borderId="1" xfId="0" applyFont="1" applyFill="1" applyBorder="1" applyAlignment="1" applyProtection="1">
      <alignment horizontal="center" vertical="center" textRotation="255"/>
      <protection hidden="1"/>
    </xf>
    <xf numFmtId="0" fontId="54" fillId="15" borderId="2" xfId="0" applyFont="1" applyFill="1" applyBorder="1" applyAlignment="1" applyProtection="1">
      <alignment horizontal="center" vertical="center" textRotation="255"/>
      <protection hidden="1"/>
    </xf>
    <xf numFmtId="0" fontId="54" fillId="15" borderId="3" xfId="0" applyFont="1" applyFill="1" applyBorder="1" applyAlignment="1" applyProtection="1">
      <alignment horizontal="center" vertical="center" textRotation="255"/>
      <protection hidden="1"/>
    </xf>
    <xf numFmtId="0" fontId="54" fillId="15" borderId="5" xfId="0" applyFont="1" applyFill="1" applyBorder="1" applyAlignment="1" applyProtection="1">
      <alignment horizontal="center" vertical="center" textRotation="255"/>
      <protection hidden="1"/>
    </xf>
    <xf numFmtId="178" fontId="0" fillId="13" borderId="68" xfId="0" applyNumberFormat="1" applyFill="1" applyBorder="1" applyAlignment="1" applyProtection="1">
      <alignment horizontal="center" vertical="center"/>
      <protection hidden="1"/>
    </xf>
    <xf numFmtId="178" fontId="0" fillId="0" borderId="51" xfId="0" applyNumberFormat="1" applyBorder="1" applyAlignment="1" applyProtection="1">
      <alignment horizontal="center" vertical="center"/>
      <protection hidden="1"/>
    </xf>
    <xf numFmtId="178" fontId="0" fillId="0" borderId="3" xfId="0" applyNumberFormat="1" applyBorder="1" applyAlignment="1" applyProtection="1">
      <alignment horizontal="center" vertical="center"/>
      <protection hidden="1"/>
    </xf>
    <xf numFmtId="178" fontId="0" fillId="0" borderId="4" xfId="0" applyNumberFormat="1" applyBorder="1" applyAlignment="1" applyProtection="1">
      <alignment horizontal="center" vertical="center"/>
      <protection hidden="1"/>
    </xf>
    <xf numFmtId="178" fontId="1" fillId="13" borderId="68" xfId="0" applyNumberFormat="1" applyFont="1" applyFill="1" applyBorder="1" applyAlignment="1" applyProtection="1">
      <alignment horizontal="center" vertical="center"/>
      <protection hidden="1"/>
    </xf>
    <xf numFmtId="178" fontId="53" fillId="0" borderId="51" xfId="0" applyNumberFormat="1" applyFont="1" applyBorder="1" applyAlignment="1" applyProtection="1">
      <alignment horizontal="center" vertical="center"/>
      <protection hidden="1"/>
    </xf>
    <xf numFmtId="178" fontId="53" fillId="0" borderId="3" xfId="0" applyNumberFormat="1" applyFont="1" applyBorder="1" applyAlignment="1" applyProtection="1">
      <alignment horizontal="center" vertical="center"/>
      <protection hidden="1"/>
    </xf>
    <xf numFmtId="178" fontId="53" fillId="0" borderId="4" xfId="0" applyNumberFormat="1" applyFont="1" applyBorder="1" applyAlignment="1" applyProtection="1">
      <alignment horizontal="center" vertical="center"/>
      <protection hidden="1"/>
    </xf>
    <xf numFmtId="0" fontId="35" fillId="7" borderId="38" xfId="0" applyNumberFormat="1" applyFont="1" applyFill="1" applyBorder="1" applyAlignment="1" applyProtection="1">
      <alignment horizontal="center" vertical="center"/>
      <protection hidden="1"/>
    </xf>
    <xf numFmtId="0" fontId="35" fillId="7" borderId="63" xfId="0" applyNumberFormat="1" applyFont="1" applyFill="1" applyBorder="1" applyAlignment="1" applyProtection="1">
      <alignment horizontal="center" vertical="center"/>
      <protection hidden="1"/>
    </xf>
    <xf numFmtId="0" fontId="0" fillId="0" borderId="63" xfId="0" applyBorder="1" applyAlignment="1" applyProtection="1">
      <alignment horizontal="center" vertical="center"/>
      <protection hidden="1"/>
    </xf>
    <xf numFmtId="0" fontId="11" fillId="8" borderId="38" xfId="0" applyFont="1" applyFill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center" vertical="center"/>
      <protection hidden="1"/>
    </xf>
    <xf numFmtId="0" fontId="0" fillId="0" borderId="43" xfId="0" applyBorder="1" applyAlignment="1" applyProtection="1">
      <alignment horizontal="center" vertical="center"/>
      <protection hidden="1"/>
    </xf>
    <xf numFmtId="0" fontId="10" fillId="6" borderId="54" xfId="0" applyFont="1" applyFill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5" fontId="35" fillId="7" borderId="63" xfId="0" applyNumberFormat="1" applyFont="1" applyFill="1" applyBorder="1" applyAlignment="1" applyProtection="1">
      <alignment horizontal="right" vertical="center"/>
      <protection hidden="1"/>
    </xf>
    <xf numFmtId="0" fontId="61" fillId="6" borderId="43" xfId="0" applyFont="1" applyFill="1" applyBorder="1" applyAlignment="1" applyProtection="1">
      <alignment horizontal="center" vertical="center" wrapText="1"/>
      <protection hidden="1"/>
    </xf>
    <xf numFmtId="0" fontId="0" fillId="0" borderId="43" xfId="0" applyFont="1" applyBorder="1" applyAlignment="1" applyProtection="1">
      <alignment horizontal="center" vertical="center" wrapText="1"/>
      <protection hidden="1"/>
    </xf>
    <xf numFmtId="0" fontId="61" fillId="6" borderId="17" xfId="0" applyFont="1" applyFill="1" applyBorder="1" applyAlignment="1" applyProtection="1">
      <alignment horizontal="center" vertical="center" wrapText="1"/>
      <protection hidden="1"/>
    </xf>
    <xf numFmtId="0" fontId="0" fillId="0" borderId="17" xfId="0" applyFont="1" applyBorder="1" applyAlignment="1" applyProtection="1">
      <alignment horizontal="center" vertical="center" wrapText="1"/>
      <protection hidden="1"/>
    </xf>
    <xf numFmtId="0" fontId="64" fillId="6" borderId="45" xfId="0" applyFont="1" applyFill="1" applyBorder="1" applyAlignment="1" applyProtection="1">
      <alignment horizontal="center" vertical="center" wrapText="1"/>
      <protection hidden="1"/>
    </xf>
    <xf numFmtId="0" fontId="65" fillId="0" borderId="43" xfId="0" applyFont="1" applyBorder="1" applyAlignment="1" applyProtection="1">
      <alignment horizontal="center" vertical="center" wrapText="1"/>
      <protection hidden="1"/>
    </xf>
    <xf numFmtId="0" fontId="65" fillId="0" borderId="46" xfId="0" applyFont="1" applyBorder="1" applyAlignment="1" applyProtection="1">
      <alignment horizontal="center" vertical="center" wrapText="1"/>
      <protection hidden="1"/>
    </xf>
    <xf numFmtId="0" fontId="65" fillId="0" borderId="53" xfId="0" applyFont="1" applyBorder="1" applyAlignment="1" applyProtection="1">
      <alignment horizontal="center" vertical="center" wrapText="1"/>
      <protection hidden="1"/>
    </xf>
    <xf numFmtId="0" fontId="65" fillId="0" borderId="17" xfId="0" applyFont="1" applyBorder="1" applyAlignment="1" applyProtection="1">
      <alignment horizontal="center" vertical="center" wrapText="1"/>
      <protection hidden="1"/>
    </xf>
    <xf numFmtId="0" fontId="65" fillId="0" borderId="52" xfId="0" applyFont="1" applyBorder="1" applyAlignment="1" applyProtection="1">
      <alignment horizontal="center" vertical="center" wrapText="1"/>
      <protection hidden="1"/>
    </xf>
    <xf numFmtId="0" fontId="10" fillId="6" borderId="64" xfId="0" applyFont="1" applyFill="1" applyBorder="1" applyAlignment="1" applyProtection="1">
      <alignment horizontal="center" vertical="center" wrapText="1"/>
      <protection hidden="1"/>
    </xf>
    <xf numFmtId="0" fontId="10" fillId="6" borderId="65" xfId="0" applyFont="1" applyFill="1" applyBorder="1" applyAlignment="1" applyProtection="1">
      <alignment horizontal="center" vertical="center" wrapText="1"/>
      <protection hidden="1"/>
    </xf>
    <xf numFmtId="0" fontId="0" fillId="0" borderId="65" xfId="0" applyBorder="1" applyAlignment="1" applyProtection="1">
      <alignment vertical="center"/>
      <protection hidden="1"/>
    </xf>
    <xf numFmtId="0" fontId="0" fillId="0" borderId="66" xfId="0" applyBorder="1" applyAlignment="1" applyProtection="1">
      <alignment vertical="center"/>
      <protection hidden="1"/>
    </xf>
    <xf numFmtId="0" fontId="8" fillId="13" borderId="67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57" xfId="0" applyFont="1" applyBorder="1" applyAlignment="1" applyProtection="1">
      <alignment horizontal="center" vertical="center" textRotation="255" shrinkToFit="1"/>
      <protection hidden="1"/>
    </xf>
    <xf numFmtId="0" fontId="8" fillId="0" borderId="58" xfId="0" applyFont="1" applyBorder="1" applyAlignment="1" applyProtection="1">
      <alignment horizontal="center" vertical="center" textRotation="255" shrinkToFit="1"/>
      <protection hidden="1"/>
    </xf>
    <xf numFmtId="0" fontId="0" fillId="13" borderId="68" xfId="0" applyFill="1" applyBorder="1" applyAlignment="1" applyProtection="1">
      <alignment horizontal="center" vertical="center" wrapText="1"/>
      <protection hidden="1"/>
    </xf>
    <xf numFmtId="0" fontId="0" fillId="0" borderId="51" xfId="0" applyBorder="1" applyAlignment="1" applyProtection="1">
      <alignment horizontal="center" vertical="center" wrapText="1"/>
      <protection hidden="1"/>
    </xf>
    <xf numFmtId="0" fontId="0" fillId="0" borderId="69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0" fillId="13" borderId="68" xfId="0" applyFill="1" applyBorder="1" applyAlignment="1" applyProtection="1">
      <alignment horizontal="center" vertical="center" textRotation="255"/>
      <protection hidden="1"/>
    </xf>
    <xf numFmtId="0" fontId="0" fillId="0" borderId="69" xfId="0" applyBorder="1" applyAlignment="1" applyProtection="1">
      <alignment horizontal="center" vertical="center" textRotation="255"/>
      <protection hidden="1"/>
    </xf>
    <xf numFmtId="0" fontId="0" fillId="0" borderId="1" xfId="0" applyBorder="1" applyAlignment="1" applyProtection="1">
      <alignment horizontal="center" vertical="center" textRotation="255"/>
      <protection hidden="1"/>
    </xf>
    <xf numFmtId="0" fontId="0" fillId="0" borderId="2" xfId="0" applyBorder="1" applyAlignment="1" applyProtection="1">
      <alignment horizontal="center" vertical="center" textRotation="255"/>
      <protection hidden="1"/>
    </xf>
    <xf numFmtId="0" fontId="0" fillId="0" borderId="3" xfId="0" applyBorder="1" applyAlignment="1" applyProtection="1">
      <alignment horizontal="center" vertical="center" textRotation="255"/>
      <protection hidden="1"/>
    </xf>
    <xf numFmtId="0" fontId="0" fillId="0" borderId="5" xfId="0" applyBorder="1" applyAlignment="1" applyProtection="1">
      <alignment horizontal="center" vertical="center" textRotation="255"/>
      <protection hidden="1"/>
    </xf>
    <xf numFmtId="0" fontId="52" fillId="13" borderId="68" xfId="0" applyFont="1" applyFill="1" applyBorder="1" applyAlignment="1" applyProtection="1">
      <alignment horizontal="center" vertical="center"/>
      <protection hidden="1"/>
    </xf>
    <xf numFmtId="0" fontId="52" fillId="0" borderId="51" xfId="0" applyFont="1" applyBorder="1" applyAlignment="1" applyProtection="1">
      <alignment horizontal="center" vertical="center"/>
      <protection hidden="1"/>
    </xf>
    <xf numFmtId="0" fontId="52" fillId="0" borderId="69" xfId="0" applyFont="1" applyBorder="1" applyAlignment="1" applyProtection="1">
      <alignment horizontal="center" vertical="center"/>
      <protection hidden="1"/>
    </xf>
    <xf numFmtId="0" fontId="52" fillId="0" borderId="1" xfId="0" applyFont="1" applyBorder="1" applyAlignment="1" applyProtection="1">
      <alignment horizontal="center" vertical="center"/>
      <protection hidden="1"/>
    </xf>
    <xf numFmtId="0" fontId="52" fillId="0" borderId="0" xfId="0" applyFont="1" applyAlignment="1" applyProtection="1">
      <alignment horizontal="center" vertical="center"/>
      <protection hidden="1"/>
    </xf>
    <xf numFmtId="0" fontId="52" fillId="0" borderId="2" xfId="0" applyFont="1" applyBorder="1" applyAlignment="1" applyProtection="1">
      <alignment horizontal="center" vertical="center"/>
      <protection hidden="1"/>
    </xf>
    <xf numFmtId="0" fontId="52" fillId="0" borderId="3" xfId="0" applyFont="1" applyBorder="1" applyAlignment="1" applyProtection="1">
      <alignment horizontal="center" vertical="center"/>
      <protection hidden="1"/>
    </xf>
    <xf numFmtId="0" fontId="52" fillId="0" borderId="4" xfId="0" applyFont="1" applyBorder="1" applyAlignment="1" applyProtection="1">
      <alignment horizontal="center" vertical="center"/>
      <protection hidden="1"/>
    </xf>
    <xf numFmtId="0" fontId="52" fillId="0" borderId="5" xfId="0" applyFont="1" applyBorder="1" applyAlignment="1" applyProtection="1">
      <alignment horizontal="center" vertical="center"/>
      <protection hidden="1"/>
    </xf>
    <xf numFmtId="0" fontId="50" fillId="13" borderId="68" xfId="0" applyFont="1" applyFill="1" applyBorder="1" applyAlignment="1" applyProtection="1">
      <alignment vertical="center"/>
      <protection hidden="1"/>
    </xf>
    <xf numFmtId="0" fontId="50" fillId="0" borderId="51" xfId="0" applyFont="1" applyBorder="1" applyAlignment="1" applyProtection="1">
      <alignment vertical="center"/>
      <protection hidden="1"/>
    </xf>
    <xf numFmtId="0" fontId="50" fillId="0" borderId="69" xfId="0" applyFont="1" applyBorder="1" applyAlignment="1" applyProtection="1">
      <alignment vertical="center"/>
      <protection hidden="1"/>
    </xf>
    <xf numFmtId="0" fontId="50" fillId="0" borderId="1" xfId="0" applyFont="1" applyBorder="1" applyAlignment="1" applyProtection="1">
      <alignment vertical="center"/>
      <protection hidden="1"/>
    </xf>
    <xf numFmtId="0" fontId="50" fillId="0" borderId="0" xfId="0" applyFont="1" applyAlignment="1" applyProtection="1">
      <alignment vertical="center"/>
      <protection hidden="1"/>
    </xf>
    <xf numFmtId="0" fontId="50" fillId="0" borderId="2" xfId="0" applyFont="1" applyBorder="1" applyAlignment="1" applyProtection="1">
      <alignment vertical="center"/>
      <protection hidden="1"/>
    </xf>
    <xf numFmtId="0" fontId="50" fillId="0" borderId="3" xfId="0" applyFont="1" applyBorder="1" applyAlignment="1" applyProtection="1">
      <alignment vertical="center"/>
      <protection hidden="1"/>
    </xf>
    <xf numFmtId="0" fontId="50" fillId="0" borderId="4" xfId="0" applyFont="1" applyBorder="1" applyAlignment="1" applyProtection="1">
      <alignment vertical="center"/>
      <protection hidden="1"/>
    </xf>
    <xf numFmtId="0" fontId="50" fillId="0" borderId="5" xfId="0" applyFont="1" applyBorder="1" applyAlignment="1" applyProtection="1">
      <alignment vertical="center"/>
      <protection hidden="1"/>
    </xf>
    <xf numFmtId="5" fontId="35" fillId="7" borderId="38" xfId="0" applyNumberFormat="1" applyFont="1" applyFill="1" applyBorder="1" applyAlignment="1" applyProtection="1">
      <alignment horizontal="center" vertical="center"/>
      <protection hidden="1"/>
    </xf>
    <xf numFmtId="0" fontId="0" fillId="13" borderId="68" xfId="0" applyFill="1" applyBorder="1" applyAlignment="1" applyProtection="1">
      <alignment horizontal="center" vertical="center"/>
      <protection hidden="1"/>
    </xf>
    <xf numFmtId="0" fontId="0" fillId="0" borderId="51" xfId="0" applyBorder="1" applyAlignment="1" applyProtection="1">
      <alignment horizontal="center" vertical="center"/>
      <protection hidden="1"/>
    </xf>
    <xf numFmtId="0" fontId="0" fillId="0" borderId="69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54" fillId="0" borderId="69" xfId="0" applyFont="1" applyBorder="1" applyAlignment="1" applyProtection="1">
      <alignment horizontal="center" vertical="center" textRotation="255"/>
      <protection hidden="1"/>
    </xf>
    <xf numFmtId="0" fontId="54" fillId="0" borderId="1" xfId="0" applyFont="1" applyBorder="1" applyAlignment="1" applyProtection="1">
      <alignment horizontal="center" vertical="center" textRotation="255"/>
      <protection hidden="1"/>
    </xf>
    <xf numFmtId="0" fontId="54" fillId="0" borderId="2" xfId="0" applyFont="1" applyBorder="1" applyAlignment="1" applyProtection="1">
      <alignment horizontal="center" vertical="center" textRotation="255"/>
      <protection hidden="1"/>
    </xf>
    <xf numFmtId="0" fontId="54" fillId="0" borderId="3" xfId="0" applyFont="1" applyBorder="1" applyAlignment="1" applyProtection="1">
      <alignment horizontal="center" vertical="center" textRotation="255"/>
      <protection hidden="1"/>
    </xf>
    <xf numFmtId="0" fontId="54" fillId="0" borderId="5" xfId="0" applyFont="1" applyBorder="1" applyAlignment="1" applyProtection="1">
      <alignment horizontal="center" vertical="center" textRotation="255"/>
      <protection hidden="1"/>
    </xf>
    <xf numFmtId="0" fontId="54" fillId="16" borderId="68" xfId="0" applyFont="1" applyFill="1" applyBorder="1" applyAlignment="1" applyProtection="1">
      <alignment horizontal="center" vertical="center" textRotation="255"/>
      <protection hidden="1"/>
    </xf>
    <xf numFmtId="0" fontId="51" fillId="0" borderId="69" xfId="0" applyFont="1" applyBorder="1" applyAlignment="1" applyProtection="1">
      <alignment horizontal="center" vertical="center" textRotation="255"/>
      <protection hidden="1"/>
    </xf>
    <xf numFmtId="0" fontId="51" fillId="0" borderId="1" xfId="0" applyFont="1" applyBorder="1" applyAlignment="1" applyProtection="1">
      <alignment horizontal="center" vertical="center" textRotation="255"/>
      <protection hidden="1"/>
    </xf>
    <xf numFmtId="0" fontId="51" fillId="0" borderId="2" xfId="0" applyFont="1" applyBorder="1" applyAlignment="1" applyProtection="1">
      <alignment horizontal="center" vertical="center" textRotation="255"/>
      <protection hidden="1"/>
    </xf>
    <xf numFmtId="0" fontId="51" fillId="0" borderId="3" xfId="0" applyFont="1" applyBorder="1" applyAlignment="1" applyProtection="1">
      <alignment horizontal="center" vertical="center" textRotation="255"/>
      <protection hidden="1"/>
    </xf>
    <xf numFmtId="0" fontId="51" fillId="0" borderId="5" xfId="0" applyFont="1" applyBorder="1" applyAlignment="1" applyProtection="1">
      <alignment horizontal="center" vertical="center" textRotation="255"/>
      <protection hidden="1"/>
    </xf>
    <xf numFmtId="0" fontId="0" fillId="13" borderId="64" xfId="0" applyFill="1" applyBorder="1" applyAlignment="1" applyProtection="1">
      <alignment horizontal="center" vertical="center"/>
      <protection hidden="1"/>
    </xf>
    <xf numFmtId="0" fontId="0" fillId="0" borderId="65" xfId="0" applyBorder="1" applyAlignment="1" applyProtection="1">
      <alignment horizontal="center" vertical="center"/>
      <protection hidden="1"/>
    </xf>
    <xf numFmtId="0" fontId="0" fillId="0" borderId="66" xfId="0" applyBorder="1" applyAlignment="1" applyProtection="1">
      <alignment horizontal="center" vertical="center"/>
      <protection hidden="1"/>
    </xf>
    <xf numFmtId="0" fontId="50" fillId="13" borderId="68" xfId="0" applyFont="1" applyFill="1" applyBorder="1" applyAlignment="1" applyProtection="1">
      <alignment horizontal="center" vertical="center"/>
      <protection hidden="1"/>
    </xf>
    <xf numFmtId="0" fontId="50" fillId="0" borderId="51" xfId="0" applyFont="1" applyBorder="1" applyAlignment="1" applyProtection="1">
      <alignment horizontal="center" vertical="center"/>
      <protection hidden="1"/>
    </xf>
    <xf numFmtId="0" fontId="50" fillId="0" borderId="69" xfId="0" applyFont="1" applyBorder="1" applyAlignment="1" applyProtection="1">
      <alignment horizontal="center" vertical="center"/>
      <protection hidden="1"/>
    </xf>
    <xf numFmtId="0" fontId="50" fillId="0" borderId="3" xfId="0" applyFont="1" applyBorder="1" applyAlignment="1" applyProtection="1">
      <alignment horizontal="center" vertical="center"/>
      <protection hidden="1"/>
    </xf>
    <xf numFmtId="0" fontId="50" fillId="0" borderId="4" xfId="0" applyFont="1" applyBorder="1" applyAlignment="1" applyProtection="1">
      <alignment horizontal="center" vertical="center"/>
      <protection hidden="1"/>
    </xf>
    <xf numFmtId="0" fontId="50" fillId="0" borderId="5" xfId="0" applyFont="1" applyBorder="1" applyAlignment="1" applyProtection="1">
      <alignment horizontal="center" vertical="center"/>
      <protection hidden="1"/>
    </xf>
    <xf numFmtId="178" fontId="0" fillId="0" borderId="69" xfId="0" applyNumberFormat="1" applyBorder="1" applyAlignment="1" applyProtection="1">
      <alignment horizontal="center" vertical="center"/>
      <protection hidden="1"/>
    </xf>
    <xf numFmtId="178" fontId="0" fillId="0" borderId="5" xfId="0" applyNumberFormat="1" applyBorder="1" applyAlignment="1" applyProtection="1">
      <alignment horizontal="center" vertical="center"/>
      <protection hidden="1"/>
    </xf>
    <xf numFmtId="3" fontId="58" fillId="3" borderId="7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55" fillId="2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10" fillId="14" borderId="0" xfId="0" applyFont="1" applyFill="1" applyAlignment="1" applyProtection="1">
      <alignment horizontal="center" vertical="center"/>
      <protection hidden="1"/>
    </xf>
    <xf numFmtId="178" fontId="0" fillId="13" borderId="64" xfId="0" applyNumberFormat="1" applyFill="1" applyBorder="1" applyAlignment="1" applyProtection="1">
      <alignment horizontal="center" vertical="center"/>
      <protection hidden="1"/>
    </xf>
    <xf numFmtId="178" fontId="0" fillId="0" borderId="65" xfId="0" applyNumberFormat="1" applyBorder="1" applyAlignment="1" applyProtection="1">
      <alignment horizontal="center" vertical="center"/>
      <protection hidden="1"/>
    </xf>
    <xf numFmtId="178" fontId="0" fillId="0" borderId="66" xfId="0" applyNumberFormat="1" applyBorder="1" applyAlignment="1" applyProtection="1">
      <alignment horizontal="center" vertical="center"/>
      <protection hidden="1"/>
    </xf>
    <xf numFmtId="0" fontId="50" fillId="0" borderId="1" xfId="0" applyFont="1" applyBorder="1" applyAlignment="1" applyProtection="1">
      <alignment horizontal="center" vertical="center"/>
      <protection hidden="1"/>
    </xf>
    <xf numFmtId="0" fontId="50" fillId="0" borderId="0" xfId="0" applyFont="1" applyAlignment="1" applyProtection="1">
      <alignment horizontal="center" vertical="center"/>
      <protection hidden="1"/>
    </xf>
    <xf numFmtId="0" fontId="50" fillId="0" borderId="2" xfId="0" applyFont="1" applyBorder="1" applyAlignment="1" applyProtection="1">
      <alignment horizontal="center" vertical="center"/>
      <protection hidden="1"/>
    </xf>
    <xf numFmtId="0" fontId="59" fillId="2" borderId="0" xfId="0" applyFont="1" applyFill="1" applyAlignment="1" applyProtection="1">
      <alignment horizontal="center" vertical="center"/>
      <protection hidden="1"/>
    </xf>
    <xf numFmtId="0" fontId="59" fillId="0" borderId="0" xfId="0" applyFont="1" applyAlignment="1" applyProtection="1">
      <alignment horizontal="center" vertical="center"/>
      <protection hidden="1"/>
    </xf>
    <xf numFmtId="0" fontId="40" fillId="4" borderId="0" xfId="0" applyFont="1" applyFill="1" applyBorder="1" applyAlignment="1" applyProtection="1">
      <alignment horizontal="center" vertical="center" shrinkToFit="1"/>
      <protection hidden="1"/>
    </xf>
    <xf numFmtId="0" fontId="41" fillId="2" borderId="0" xfId="0" applyFont="1" applyFill="1" applyBorder="1" applyAlignment="1" applyProtection="1">
      <alignment horizontal="center" vertical="center" shrinkToFit="1"/>
      <protection hidden="1"/>
    </xf>
    <xf numFmtId="178" fontId="58" fillId="5" borderId="70" xfId="0" applyNumberFormat="1" applyFont="1" applyFill="1" applyBorder="1" applyAlignment="1" applyProtection="1">
      <alignment horizontal="center" vertical="center" shrinkToFit="1"/>
      <protection locked="0" hidden="1"/>
    </xf>
    <xf numFmtId="0" fontId="0" fillId="0" borderId="0" xfId="0" applyBorder="1" applyAlignment="1" applyProtection="1">
      <alignment horizontal="center" vertical="center" shrinkToFit="1"/>
      <protection locked="0" hidden="1"/>
    </xf>
    <xf numFmtId="3" fontId="58" fillId="2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232826</xdr:colOff>
      <xdr:row>27</xdr:row>
      <xdr:rowOff>63505</xdr:rowOff>
    </xdr:from>
    <xdr:to>
      <xdr:col>5</xdr:col>
      <xdr:colOff>555485</xdr:colOff>
      <xdr:row>28</xdr:row>
      <xdr:rowOff>141557</xdr:rowOff>
    </xdr:to>
    <xdr:sp macro="" textlink="">
      <xdr:nvSpPr>
        <xdr:cNvPr id="37" name="加算記号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3439576" y="5482172"/>
          <a:ext cx="322659" cy="321468"/>
        </a:xfrm>
        <a:prstGeom prst="mathPlus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253992</xdr:colOff>
      <xdr:row>31</xdr:row>
      <xdr:rowOff>74088</xdr:rowOff>
    </xdr:from>
    <xdr:to>
      <xdr:col>5</xdr:col>
      <xdr:colOff>576651</xdr:colOff>
      <xdr:row>32</xdr:row>
      <xdr:rowOff>152140</xdr:rowOff>
    </xdr:to>
    <xdr:sp macro="" textlink="">
      <xdr:nvSpPr>
        <xdr:cNvPr id="38" name="加算記号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460742" y="6731005"/>
          <a:ext cx="322659" cy="321468"/>
        </a:xfrm>
        <a:prstGeom prst="mathPlus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264575</xdr:colOff>
      <xdr:row>27</xdr:row>
      <xdr:rowOff>42339</xdr:rowOff>
    </xdr:from>
    <xdr:to>
      <xdr:col>9</xdr:col>
      <xdr:colOff>587234</xdr:colOff>
      <xdr:row>28</xdr:row>
      <xdr:rowOff>120391</xdr:rowOff>
    </xdr:to>
    <xdr:sp macro="" textlink="">
      <xdr:nvSpPr>
        <xdr:cNvPr id="39" name="加算記号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730992" y="5461006"/>
          <a:ext cx="322659" cy="321468"/>
        </a:xfrm>
        <a:prstGeom prst="mathPlus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268809</xdr:colOff>
      <xdr:row>31</xdr:row>
      <xdr:rowOff>46572</xdr:rowOff>
    </xdr:from>
    <xdr:to>
      <xdr:col>9</xdr:col>
      <xdr:colOff>591468</xdr:colOff>
      <xdr:row>32</xdr:row>
      <xdr:rowOff>124624</xdr:rowOff>
    </xdr:to>
    <xdr:sp macro="" textlink="">
      <xdr:nvSpPr>
        <xdr:cNvPr id="40" name="加算記号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6735226" y="6703489"/>
          <a:ext cx="322659" cy="321468"/>
        </a:xfrm>
        <a:prstGeom prst="mathPlus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253992</xdr:colOff>
      <xdr:row>27</xdr:row>
      <xdr:rowOff>10583</xdr:rowOff>
    </xdr:from>
    <xdr:to>
      <xdr:col>13</xdr:col>
      <xdr:colOff>576651</xdr:colOff>
      <xdr:row>28</xdr:row>
      <xdr:rowOff>88635</xdr:rowOff>
    </xdr:to>
    <xdr:sp macro="" textlink="">
      <xdr:nvSpPr>
        <xdr:cNvPr id="41" name="加算記号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9980075" y="5429250"/>
          <a:ext cx="322659" cy="321468"/>
        </a:xfrm>
        <a:prstGeom prst="mathPlus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247641</xdr:colOff>
      <xdr:row>31</xdr:row>
      <xdr:rowOff>67734</xdr:rowOff>
    </xdr:from>
    <xdr:to>
      <xdr:col>13</xdr:col>
      <xdr:colOff>570300</xdr:colOff>
      <xdr:row>32</xdr:row>
      <xdr:rowOff>145786</xdr:rowOff>
    </xdr:to>
    <xdr:sp macro="" textlink="">
      <xdr:nvSpPr>
        <xdr:cNvPr id="42" name="加算記号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9973724" y="6724651"/>
          <a:ext cx="322659" cy="321468"/>
        </a:xfrm>
        <a:prstGeom prst="mathPlus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148161</xdr:colOff>
      <xdr:row>23</xdr:row>
      <xdr:rowOff>95257</xdr:rowOff>
    </xdr:from>
    <xdr:to>
      <xdr:col>5</xdr:col>
      <xdr:colOff>637509</xdr:colOff>
      <xdr:row>24</xdr:row>
      <xdr:rowOff>182833</xdr:rowOff>
    </xdr:to>
    <xdr:sp macro="" textlink="">
      <xdr:nvSpPr>
        <xdr:cNvPr id="43" name="等号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 rot="5400000">
          <a:off x="3434088" y="5170163"/>
          <a:ext cx="330993" cy="489348"/>
        </a:xfrm>
        <a:prstGeom prst="mathEqual">
          <a:avLst>
            <a:gd name="adj1" fmla="val 13882"/>
            <a:gd name="adj2" fmla="val 1601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179910</xdr:colOff>
      <xdr:row>23</xdr:row>
      <xdr:rowOff>84666</xdr:rowOff>
    </xdr:from>
    <xdr:to>
      <xdr:col>9</xdr:col>
      <xdr:colOff>669258</xdr:colOff>
      <xdr:row>24</xdr:row>
      <xdr:rowOff>172242</xdr:rowOff>
    </xdr:to>
    <xdr:sp macro="" textlink="">
      <xdr:nvSpPr>
        <xdr:cNvPr id="44" name="等号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 rot="5400000">
          <a:off x="6725504" y="5159572"/>
          <a:ext cx="330993" cy="489348"/>
        </a:xfrm>
        <a:prstGeom prst="mathEqual">
          <a:avLst>
            <a:gd name="adj1" fmla="val 13882"/>
            <a:gd name="adj2" fmla="val 1601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158745</xdr:colOff>
      <xdr:row>23</xdr:row>
      <xdr:rowOff>84673</xdr:rowOff>
    </xdr:from>
    <xdr:to>
      <xdr:col>13</xdr:col>
      <xdr:colOff>648093</xdr:colOff>
      <xdr:row>24</xdr:row>
      <xdr:rowOff>172249</xdr:rowOff>
    </xdr:to>
    <xdr:sp macro="" textlink="">
      <xdr:nvSpPr>
        <xdr:cNvPr id="45" name="等号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 rot="5400000">
          <a:off x="9964005" y="5159579"/>
          <a:ext cx="330993" cy="489348"/>
        </a:xfrm>
        <a:prstGeom prst="mathEqual">
          <a:avLst>
            <a:gd name="adj1" fmla="val 13882"/>
            <a:gd name="adj2" fmla="val 1601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769348</xdr:colOff>
      <xdr:row>36</xdr:row>
      <xdr:rowOff>10582</xdr:rowOff>
    </xdr:from>
    <xdr:to>
      <xdr:col>17</xdr:col>
      <xdr:colOff>58552</xdr:colOff>
      <xdr:row>37</xdr:row>
      <xdr:rowOff>31613</xdr:rowOff>
    </xdr:to>
    <xdr:grpSp>
      <xdr:nvGrpSpPr>
        <xdr:cNvPr id="15" name="Group 3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>
          <a:grpSpLocks/>
        </xdr:cNvGrpSpPr>
      </xdr:nvGrpSpPr>
      <xdr:grpSpPr bwMode="auto">
        <a:xfrm>
          <a:off x="11328491" y="10120689"/>
          <a:ext cx="976490" cy="524495"/>
          <a:chOff x="798" y="493"/>
          <a:chExt cx="37" cy="24"/>
        </a:xfrm>
      </xdr:grpSpPr>
      <xdr:sp macro="" textlink="">
        <xdr:nvSpPr>
          <xdr:cNvPr id="16" name="Oval 33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806" y="493"/>
            <a:ext cx="21" cy="2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" name="Text Box 34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8" y="494"/>
            <a:ext cx="37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4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＝</a:t>
            </a:r>
          </a:p>
        </xdr:txBody>
      </xdr:sp>
    </xdr:grpSp>
    <xdr:clientData/>
  </xdr:twoCellAnchor>
  <xdr:twoCellAnchor>
    <xdr:from>
      <xdr:col>17</xdr:col>
      <xdr:colOff>298428</xdr:colOff>
      <xdr:row>5</xdr:row>
      <xdr:rowOff>137583</xdr:rowOff>
    </xdr:from>
    <xdr:to>
      <xdr:col>24</xdr:col>
      <xdr:colOff>571478</xdr:colOff>
      <xdr:row>10</xdr:row>
      <xdr:rowOff>10584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522178" y="1619250"/>
          <a:ext cx="5469467" cy="1090084"/>
        </a:xfrm>
        <a:prstGeom prst="roundRect">
          <a:avLst/>
        </a:prstGeom>
        <a:solidFill>
          <a:srgbClr val="99FF33"/>
        </a:solidFill>
        <a:ln w="38100" cap="rnd">
          <a:solidFill>
            <a:sysClr val="windowText" lastClr="000000"/>
          </a:solidFill>
          <a:prstDash val="solid"/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endParaRPr kumimoji="1" lang="en-US" altLang="ja-JP" sz="28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endParaRPr kumimoji="1" lang="en-US" altLang="ja-JP" sz="28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endParaRPr kumimoji="1" lang="en-US" altLang="ja-JP" sz="28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2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☆試算表利用時の注意点☆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ja-JP" altLang="en-US" sz="28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63500</xdr:colOff>
      <xdr:row>29</xdr:row>
      <xdr:rowOff>275160</xdr:rowOff>
    </xdr:from>
    <xdr:to>
      <xdr:col>23</xdr:col>
      <xdr:colOff>571500</xdr:colOff>
      <xdr:row>33</xdr:row>
      <xdr:rowOff>328088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287250" y="8127993"/>
          <a:ext cx="5016500" cy="1291178"/>
        </a:xfrm>
        <a:prstGeom prst="roundRect">
          <a:avLst/>
        </a:prstGeom>
        <a:solidFill>
          <a:srgbClr val="99FF33"/>
        </a:solidFill>
        <a:ln w="3810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8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endParaRPr kumimoji="1" lang="en-US" altLang="ja-JP" sz="18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8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ja-JP" altLang="en-US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お問い合わせ先</a:t>
          </a:r>
          <a:endParaRPr kumimoji="1" lang="en-US" altLang="ja-JP" sz="16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200"/>
            </a:lnSpc>
          </a:pPr>
          <a:endParaRPr kumimoji="1" lang="en-US" altLang="ja-JP" sz="16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高砂市役所市民部保険年金室賦課収納課</a:t>
          </a:r>
          <a:endParaRPr kumimoji="1" lang="en-US" altLang="ja-JP" sz="16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200"/>
            </a:lnSpc>
          </a:pPr>
          <a:endParaRPr kumimoji="1" lang="en-US" altLang="ja-JP" sz="16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☎０７９－４４３－９０７２</a:t>
          </a:r>
        </a:p>
      </xdr:txBody>
    </xdr:sp>
    <xdr:clientData/>
  </xdr:twoCellAnchor>
  <xdr:twoCellAnchor>
    <xdr:from>
      <xdr:col>7</xdr:col>
      <xdr:colOff>211660</xdr:colOff>
      <xdr:row>36</xdr:row>
      <xdr:rowOff>84664</xdr:rowOff>
    </xdr:from>
    <xdr:to>
      <xdr:col>7</xdr:col>
      <xdr:colOff>534319</xdr:colOff>
      <xdr:row>36</xdr:row>
      <xdr:rowOff>406132</xdr:rowOff>
    </xdr:to>
    <xdr:sp macro="" textlink="">
      <xdr:nvSpPr>
        <xdr:cNvPr id="18" name="加算記号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048243" y="9196914"/>
          <a:ext cx="322659" cy="321468"/>
        </a:xfrm>
        <a:prstGeom prst="mathPlus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215893</xdr:colOff>
      <xdr:row>36</xdr:row>
      <xdr:rowOff>99481</xdr:rowOff>
    </xdr:from>
    <xdr:to>
      <xdr:col>11</xdr:col>
      <xdr:colOff>538552</xdr:colOff>
      <xdr:row>36</xdr:row>
      <xdr:rowOff>420949</xdr:rowOff>
    </xdr:to>
    <xdr:sp macro="" textlink="">
      <xdr:nvSpPr>
        <xdr:cNvPr id="19" name="加算記号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312143" y="9211731"/>
          <a:ext cx="322659" cy="321468"/>
        </a:xfrm>
        <a:prstGeom prst="mathPlus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13</xdr:col>
      <xdr:colOff>698482</xdr:colOff>
      <xdr:row>14</xdr:row>
      <xdr:rowOff>74070</xdr:rowOff>
    </xdr:from>
    <xdr:to>
      <xdr:col>16</xdr:col>
      <xdr:colOff>297374</xdr:colOff>
      <xdr:row>21</xdr:row>
      <xdr:rowOff>89946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565" y="3746487"/>
          <a:ext cx="1662642" cy="1719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222250</xdr:colOff>
      <xdr:row>15</xdr:row>
      <xdr:rowOff>84666</xdr:rowOff>
    </xdr:from>
    <xdr:to>
      <xdr:col>13</xdr:col>
      <xdr:colOff>117459</xdr:colOff>
      <xdr:row>21</xdr:row>
      <xdr:rowOff>158750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058833" y="4000499"/>
          <a:ext cx="4784709" cy="1534584"/>
        </a:xfrm>
        <a:prstGeom prst="wedgeRoundRectCallout">
          <a:avLst>
            <a:gd name="adj1" fmla="val 64871"/>
            <a:gd name="adj2" fmla="val 5743"/>
            <a:gd name="adj3" fmla="val 16667"/>
          </a:avLst>
        </a:prstGeom>
        <a:ln w="38100"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endParaRPr kumimoji="1" lang="en-US" altLang="ja-JP" sz="800" b="1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600" b="1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上の</a:t>
          </a:r>
          <a:r>
            <a:rPr kumimoji="1" lang="en-US" altLang="ja-JP" sz="1600" b="1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《 </a:t>
          </a:r>
          <a:r>
            <a:rPr kumimoji="1" lang="ja-JP" altLang="en-US" sz="1600" b="1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ステップ①</a:t>
          </a:r>
          <a:r>
            <a:rPr kumimoji="1" lang="ja-JP" altLang="en-US" sz="1600" b="1" baseline="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 ＆ ②</a:t>
          </a:r>
          <a:r>
            <a:rPr kumimoji="1" lang="ja-JP" altLang="en-US" sz="1600" b="1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 </a:t>
          </a:r>
          <a:r>
            <a:rPr kumimoji="1" lang="en-US" altLang="ja-JP" sz="1600" b="1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》</a:t>
          </a:r>
          <a:r>
            <a:rPr kumimoji="1" lang="ja-JP" altLang="en-US" sz="1600" b="1">
              <a:solidFill>
                <a:schemeClr val="dk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を入力してね☆</a:t>
          </a:r>
          <a:endParaRPr kumimoji="1" lang="en-US" altLang="ja-JP" sz="1600" b="1">
            <a:solidFill>
              <a:schemeClr val="dk1"/>
            </a:solidFill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  <a:cs typeface="+mn-cs"/>
          </a:endParaRPr>
        </a:p>
        <a:p>
          <a:pPr algn="l">
            <a:lnSpc>
              <a:spcPts val="1200"/>
            </a:lnSpc>
          </a:pPr>
          <a:endParaRPr kumimoji="1" lang="en-US" altLang="ja-JP" sz="1200" b="1">
            <a:solidFill>
              <a:schemeClr val="dk1"/>
            </a:solidFill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  <a:cs typeface="+mn-cs"/>
          </a:endParaRPr>
        </a:p>
        <a:p>
          <a:pPr algn="l">
            <a:lnSpc>
              <a:spcPts val="1200"/>
            </a:lnSpc>
          </a:pPr>
          <a:endParaRPr kumimoji="1" lang="en-US" altLang="ja-JP" sz="1200" b="1">
            <a:solidFill>
              <a:schemeClr val="dk1"/>
            </a:solidFill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  <a:cs typeface="+mn-cs"/>
          </a:endParaRPr>
        </a:p>
        <a:p>
          <a:pPr algn="l">
            <a:lnSpc>
              <a:spcPts val="1200"/>
            </a:lnSpc>
          </a:pPr>
          <a:r>
            <a:rPr kumimoji="1" lang="en-US" altLang="ja-JP" sz="1600" b="1">
              <a:solidFill>
                <a:schemeClr val="dk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《 </a:t>
          </a:r>
          <a:r>
            <a:rPr kumimoji="1" lang="ja-JP" altLang="ja-JP" sz="1600" b="1">
              <a:solidFill>
                <a:schemeClr val="dk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ステップ②</a:t>
          </a:r>
          <a:r>
            <a:rPr kumimoji="1" lang="en-US" altLang="ja-JP" sz="1600" b="1">
              <a:solidFill>
                <a:schemeClr val="dk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》</a:t>
          </a:r>
          <a:r>
            <a:rPr kumimoji="1" lang="ja-JP" altLang="en-US" sz="1600" b="1">
              <a:solidFill>
                <a:schemeClr val="dk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は</a:t>
          </a:r>
          <a:r>
            <a:rPr kumimoji="1" lang="en-US" altLang="ja-JP" sz="1600" b="1">
              <a:solidFill>
                <a:schemeClr val="dk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『</a:t>
          </a:r>
          <a:r>
            <a:rPr kumimoji="1" lang="ja-JP" altLang="en-US" sz="1600" b="1">
              <a:solidFill>
                <a:schemeClr val="dk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入力例</a:t>
          </a:r>
          <a:r>
            <a:rPr kumimoji="1" lang="en-US" altLang="ja-JP" sz="1600" b="1">
              <a:solidFill>
                <a:schemeClr val="dk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』</a:t>
          </a:r>
          <a:r>
            <a:rPr kumimoji="1" lang="ja-JP" altLang="en-US" sz="1600" b="1">
              <a:solidFill>
                <a:schemeClr val="dk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シートを参考</a:t>
          </a:r>
          <a:endParaRPr kumimoji="1" lang="en-US" altLang="ja-JP" sz="1600" b="1">
            <a:solidFill>
              <a:schemeClr val="dk1"/>
            </a:solidFill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  <a:cs typeface="+mn-cs"/>
          </a:endParaRPr>
        </a:p>
        <a:p>
          <a:pPr algn="l">
            <a:lnSpc>
              <a:spcPts val="1200"/>
            </a:lnSpc>
          </a:pPr>
          <a:endParaRPr kumimoji="1" lang="en-US" altLang="ja-JP" sz="1600" b="1">
            <a:solidFill>
              <a:schemeClr val="dk1"/>
            </a:solidFill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  <a:cs typeface="+mn-cs"/>
          </a:endParaRPr>
        </a:p>
        <a:p>
          <a:pPr algn="l">
            <a:lnSpc>
              <a:spcPts val="1200"/>
            </a:lnSpc>
          </a:pPr>
          <a:r>
            <a:rPr kumimoji="1" lang="ja-JP" altLang="en-US" sz="1600" b="1">
              <a:solidFill>
                <a:schemeClr val="dk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にしてネ♪</a:t>
          </a:r>
          <a:endParaRPr kumimoji="1" lang="ja-JP" altLang="en-US" sz="1600" b="1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20</xdr:row>
      <xdr:rowOff>0</xdr:rowOff>
    </xdr:from>
    <xdr:ext cx="817147" cy="168508"/>
    <xdr:sp macro="" textlink="">
      <xdr:nvSpPr>
        <xdr:cNvPr id="26" name="Text Box 54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1943100" y="4867275"/>
          <a:ext cx="817147" cy="1685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支　払　金　額</a:t>
          </a:r>
        </a:p>
      </xdr:txBody>
    </xdr:sp>
    <xdr:clientData/>
  </xdr:oneCellAnchor>
  <xdr:oneCellAnchor>
    <xdr:from>
      <xdr:col>17</xdr:col>
      <xdr:colOff>0</xdr:colOff>
      <xdr:row>20</xdr:row>
      <xdr:rowOff>0</xdr:rowOff>
    </xdr:from>
    <xdr:ext cx="1163395" cy="168508"/>
    <xdr:sp macro="" textlink="">
      <xdr:nvSpPr>
        <xdr:cNvPr id="27" name="Text Box 55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3076575" y="4867275"/>
          <a:ext cx="1163395" cy="1685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給与所得控除後の金額</a:t>
          </a:r>
        </a:p>
      </xdr:txBody>
    </xdr:sp>
    <xdr:clientData/>
  </xdr:oneCellAnchor>
  <xdr:oneCellAnchor>
    <xdr:from>
      <xdr:col>25</xdr:col>
      <xdr:colOff>76200</xdr:colOff>
      <xdr:row>20</xdr:row>
      <xdr:rowOff>0</xdr:rowOff>
    </xdr:from>
    <xdr:ext cx="1047979" cy="168508"/>
    <xdr:sp macro="" textlink="">
      <xdr:nvSpPr>
        <xdr:cNvPr id="28" name="Text Box 5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4448175" y="4867275"/>
          <a:ext cx="1047979" cy="1685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所得控除後の合計額</a:t>
          </a:r>
        </a:p>
      </xdr:txBody>
    </xdr:sp>
    <xdr:clientData/>
  </xdr:oneCellAnchor>
  <xdr:oneCellAnchor>
    <xdr:from>
      <xdr:col>34</xdr:col>
      <xdr:colOff>28575</xdr:colOff>
      <xdr:row>20</xdr:row>
      <xdr:rowOff>0</xdr:rowOff>
    </xdr:from>
    <xdr:ext cx="701731" cy="168508"/>
    <xdr:sp macro="" textlink="">
      <xdr:nvSpPr>
        <xdr:cNvPr id="29" name="Text Box 57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5857875" y="4867275"/>
          <a:ext cx="701731" cy="1685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源泉徴収税額</a:t>
          </a:r>
        </a:p>
      </xdr:txBody>
    </xdr:sp>
    <xdr:clientData/>
  </xdr:oneCellAnchor>
  <xdr:oneCellAnchor>
    <xdr:from>
      <xdr:col>3</xdr:col>
      <xdr:colOff>76200</xdr:colOff>
      <xdr:row>20</xdr:row>
      <xdr:rowOff>0</xdr:rowOff>
    </xdr:from>
    <xdr:ext cx="470898" cy="168508"/>
    <xdr:sp macro="" textlink="">
      <xdr:nvSpPr>
        <xdr:cNvPr id="34" name="Text Box 77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885825" y="4867275"/>
          <a:ext cx="470898" cy="1685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種　　別</a:t>
          </a:r>
        </a:p>
      </xdr:txBody>
    </xdr:sp>
    <xdr:clientData/>
  </xdr:oneCellAnchor>
  <xdr:twoCellAnchor>
    <xdr:from>
      <xdr:col>13</xdr:col>
      <xdr:colOff>123825</xdr:colOff>
      <xdr:row>46</xdr:row>
      <xdr:rowOff>9525</xdr:rowOff>
    </xdr:from>
    <xdr:to>
      <xdr:col>22</xdr:col>
      <xdr:colOff>9525</xdr:colOff>
      <xdr:row>48</xdr:row>
      <xdr:rowOff>9525</xdr:rowOff>
    </xdr:to>
    <xdr:sp macro="" textlink="">
      <xdr:nvSpPr>
        <xdr:cNvPr id="52" name="AutoShape 9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2228850" y="8096250"/>
          <a:ext cx="1343025" cy="323850"/>
        </a:xfrm>
        <a:prstGeom prst="roundRect">
          <a:avLst>
            <a:gd name="adj" fmla="val 39287"/>
          </a:avLst>
        </a:prstGeom>
        <a:noFill/>
        <a:ln w="57150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50</xdr:col>
      <xdr:colOff>142875</xdr:colOff>
      <xdr:row>34</xdr:row>
      <xdr:rowOff>0</xdr:rowOff>
    </xdr:from>
    <xdr:to>
      <xdr:col>59</xdr:col>
      <xdr:colOff>28575</xdr:colOff>
      <xdr:row>36</xdr:row>
      <xdr:rowOff>0</xdr:rowOff>
    </xdr:to>
    <xdr:sp macro="" textlink="">
      <xdr:nvSpPr>
        <xdr:cNvPr id="69" name="AutoShape 3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Arrowheads="1"/>
        </xdr:cNvSpPr>
      </xdr:nvSpPr>
      <xdr:spPr bwMode="auto">
        <a:xfrm>
          <a:off x="8239125" y="6143625"/>
          <a:ext cx="1343025" cy="323850"/>
        </a:xfrm>
        <a:prstGeom prst="roundRect">
          <a:avLst>
            <a:gd name="adj" fmla="val 39287"/>
          </a:avLst>
        </a:prstGeom>
        <a:noFill/>
        <a:ln w="57150" algn="ctr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152400</xdr:colOff>
      <xdr:row>11</xdr:row>
      <xdr:rowOff>66675</xdr:rowOff>
    </xdr:from>
    <xdr:to>
      <xdr:col>12</xdr:col>
      <xdr:colOff>104775</xdr:colOff>
      <xdr:row>14</xdr:row>
      <xdr:rowOff>104775</xdr:rowOff>
    </xdr:to>
    <xdr:sp macro="" textlink="">
      <xdr:nvSpPr>
        <xdr:cNvPr id="82" name="角丸四角形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314325" y="2486025"/>
          <a:ext cx="1733550" cy="52387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endParaRPr kumimoji="1" lang="en-US" altLang="ja-JP" sz="2000" b="1">
            <a:solidFill>
              <a:schemeClr val="bg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2000" b="1">
              <a:solidFill>
                <a:schemeClr val="bg1"/>
              </a:solidFill>
            </a:rPr>
            <a:t>　給与収入</a:t>
          </a:r>
        </a:p>
      </xdr:txBody>
    </xdr:sp>
    <xdr:clientData/>
  </xdr:twoCellAnchor>
  <xdr:twoCellAnchor>
    <xdr:from>
      <xdr:col>1</xdr:col>
      <xdr:colOff>76199</xdr:colOff>
      <xdr:row>28</xdr:row>
      <xdr:rowOff>19050</xdr:rowOff>
    </xdr:from>
    <xdr:to>
      <xdr:col>14</xdr:col>
      <xdr:colOff>114299</xdr:colOff>
      <xdr:row>31</xdr:row>
      <xdr:rowOff>57150</xdr:rowOff>
    </xdr:to>
    <xdr:sp macro="" textlink="">
      <xdr:nvSpPr>
        <xdr:cNvPr id="83" name="角丸四角形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238124" y="5191125"/>
          <a:ext cx="2143125" cy="523875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endParaRPr kumimoji="1" lang="en-US" altLang="ja-JP" sz="2000" b="1">
            <a:solidFill>
              <a:schemeClr val="bg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2000" b="1">
              <a:solidFill>
                <a:schemeClr val="bg1"/>
              </a:solidFill>
            </a:rPr>
            <a:t>　公的年金収入</a:t>
          </a:r>
        </a:p>
      </xdr:txBody>
    </xdr:sp>
    <xdr:clientData/>
  </xdr:twoCellAnchor>
  <xdr:twoCellAnchor>
    <xdr:from>
      <xdr:col>43</xdr:col>
      <xdr:colOff>152400</xdr:colOff>
      <xdr:row>3</xdr:row>
      <xdr:rowOff>57150</xdr:rowOff>
    </xdr:from>
    <xdr:to>
      <xdr:col>56</xdr:col>
      <xdr:colOff>142875</xdr:colOff>
      <xdr:row>5</xdr:row>
      <xdr:rowOff>161925</xdr:rowOff>
    </xdr:to>
    <xdr:sp macro="" textlink="">
      <xdr:nvSpPr>
        <xdr:cNvPr id="85" name="角丸四角形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115175" y="571500"/>
          <a:ext cx="2095500" cy="523875"/>
        </a:xfrm>
        <a:prstGeom prst="roundRect">
          <a:avLst/>
        </a:prstGeom>
        <a:solidFill>
          <a:srgbClr val="FFC000"/>
        </a:solidFill>
        <a:ln>
          <a:solidFill>
            <a:schemeClr val="accent6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endParaRPr kumimoji="1" lang="en-US" altLang="ja-JP" sz="2000" b="1">
            <a:solidFill>
              <a:schemeClr val="bg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2000" b="1">
              <a:solidFill>
                <a:schemeClr val="bg1"/>
              </a:solidFill>
            </a:rPr>
            <a:t>　その他の所得</a:t>
          </a:r>
        </a:p>
      </xdr:txBody>
    </xdr:sp>
    <xdr:clientData/>
  </xdr:twoCellAnchor>
  <xdr:twoCellAnchor>
    <xdr:from>
      <xdr:col>17</xdr:col>
      <xdr:colOff>38100</xdr:colOff>
      <xdr:row>21</xdr:row>
      <xdr:rowOff>28575</xdr:rowOff>
    </xdr:from>
    <xdr:to>
      <xdr:col>24</xdr:col>
      <xdr:colOff>28575</xdr:colOff>
      <xdr:row>23</xdr:row>
      <xdr:rowOff>38100</xdr:rowOff>
    </xdr:to>
    <xdr:sp macro="" textlink="">
      <xdr:nvSpPr>
        <xdr:cNvPr id="87" name="AutoShape 9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Arrowheads="1"/>
        </xdr:cNvSpPr>
      </xdr:nvSpPr>
      <xdr:spPr bwMode="auto">
        <a:xfrm>
          <a:off x="2790825" y="4067175"/>
          <a:ext cx="1123950" cy="333375"/>
        </a:xfrm>
        <a:prstGeom prst="roundRect">
          <a:avLst>
            <a:gd name="adj" fmla="val 39287"/>
          </a:avLst>
        </a:prstGeom>
        <a:noFill/>
        <a:ln w="57150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0</xdr:colOff>
      <xdr:row>7</xdr:row>
      <xdr:rowOff>152399</xdr:rowOff>
    </xdr:from>
    <xdr:to>
      <xdr:col>54</xdr:col>
      <xdr:colOff>152399</xdr:colOff>
      <xdr:row>33</xdr:row>
      <xdr:rowOff>155574</xdr:rowOff>
    </xdr:to>
    <xdr:sp macro="" textlink="">
      <xdr:nvSpPr>
        <xdr:cNvPr id="88" name="Freeform 44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/>
        </xdr:cNvSpPr>
      </xdr:nvSpPr>
      <xdr:spPr bwMode="auto">
        <a:xfrm>
          <a:off x="5505450" y="1581149"/>
          <a:ext cx="3390899" cy="4556125"/>
        </a:xfrm>
        <a:custGeom>
          <a:avLst/>
          <a:gdLst>
            <a:gd name="T0" fmla="*/ 2147483647 w 367"/>
            <a:gd name="T1" fmla="*/ 2147483647 h 463"/>
            <a:gd name="T2" fmla="*/ 2147483647 w 367"/>
            <a:gd name="T3" fmla="*/ 2147483647 h 463"/>
            <a:gd name="T4" fmla="*/ 0 w 367"/>
            <a:gd name="T5" fmla="*/ 2147483647 h 46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67" h="463">
              <a:moveTo>
                <a:pt x="367" y="463"/>
              </a:moveTo>
              <a:cubicBezTo>
                <a:pt x="358" y="308"/>
                <a:pt x="350" y="154"/>
                <a:pt x="289" y="77"/>
              </a:cubicBezTo>
              <a:cubicBezTo>
                <a:pt x="228" y="0"/>
                <a:pt x="114" y="1"/>
                <a:pt x="0" y="2"/>
              </a:cubicBezTo>
            </a:path>
          </a:pathLst>
        </a:custGeom>
        <a:noFill/>
        <a:ln w="57150" cap="flat" cmpd="sng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19050</xdr:colOff>
      <xdr:row>7</xdr:row>
      <xdr:rowOff>0</xdr:rowOff>
    </xdr:from>
    <xdr:to>
      <xdr:col>34</xdr:col>
      <xdr:colOff>0</xdr:colOff>
      <xdr:row>8</xdr:row>
      <xdr:rowOff>38100</xdr:rowOff>
    </xdr:to>
    <xdr:sp macro="" textlink="">
      <xdr:nvSpPr>
        <xdr:cNvPr id="89" name="AutoShape 3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Arrowheads="1"/>
        </xdr:cNvSpPr>
      </xdr:nvSpPr>
      <xdr:spPr bwMode="auto">
        <a:xfrm>
          <a:off x="4391025" y="1428750"/>
          <a:ext cx="1114425" cy="285750"/>
        </a:xfrm>
        <a:prstGeom prst="roundRect">
          <a:avLst>
            <a:gd name="adj" fmla="val 39287"/>
          </a:avLst>
        </a:prstGeom>
        <a:noFill/>
        <a:ln w="57150" algn="ctr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15875</xdr:colOff>
      <xdr:row>7</xdr:row>
      <xdr:rowOff>47625</xdr:rowOff>
    </xdr:from>
    <xdr:to>
      <xdr:col>17</xdr:col>
      <xdr:colOff>0</xdr:colOff>
      <xdr:row>21</xdr:row>
      <xdr:rowOff>57150</xdr:rowOff>
    </xdr:to>
    <xdr:sp macro="" textlink="">
      <xdr:nvSpPr>
        <xdr:cNvPr id="90" name="Freeform 98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/>
        </xdr:cNvSpPr>
      </xdr:nvSpPr>
      <xdr:spPr bwMode="auto">
        <a:xfrm flipH="1">
          <a:off x="2282825" y="1476375"/>
          <a:ext cx="469900" cy="2619375"/>
        </a:xfrm>
        <a:custGeom>
          <a:avLst/>
          <a:gdLst>
            <a:gd name="T0" fmla="*/ 0 w 82"/>
            <a:gd name="T1" fmla="*/ 2147483647 h 285"/>
            <a:gd name="T2" fmla="*/ 2147483647 w 82"/>
            <a:gd name="T3" fmla="*/ 2147483647 h 285"/>
            <a:gd name="T4" fmla="*/ 2147483647 w 82"/>
            <a:gd name="T5" fmla="*/ 0 h 28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82" h="285">
              <a:moveTo>
                <a:pt x="0" y="285"/>
              </a:moveTo>
              <a:cubicBezTo>
                <a:pt x="17" y="273"/>
                <a:pt x="34" y="261"/>
                <a:pt x="48" y="213"/>
              </a:cubicBezTo>
              <a:cubicBezTo>
                <a:pt x="62" y="165"/>
                <a:pt x="72" y="82"/>
                <a:pt x="82" y="0"/>
              </a:cubicBezTo>
            </a:path>
          </a:pathLst>
        </a:custGeom>
        <a:noFill/>
        <a:ln w="57150" cap="flat" cmpd="sng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38100</xdr:colOff>
      <xdr:row>5</xdr:row>
      <xdr:rowOff>219075</xdr:rowOff>
    </xdr:from>
    <xdr:to>
      <xdr:col>20</xdr:col>
      <xdr:colOff>28575</xdr:colOff>
      <xdr:row>7</xdr:row>
      <xdr:rowOff>57150</xdr:rowOff>
    </xdr:to>
    <xdr:sp macro="" textlink="">
      <xdr:nvSpPr>
        <xdr:cNvPr id="91" name="AutoShape 9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Arrowheads="1"/>
        </xdr:cNvSpPr>
      </xdr:nvSpPr>
      <xdr:spPr bwMode="auto">
        <a:xfrm>
          <a:off x="2143125" y="1152525"/>
          <a:ext cx="1123950" cy="333375"/>
        </a:xfrm>
        <a:prstGeom prst="roundRect">
          <a:avLst>
            <a:gd name="adj" fmla="val 39287"/>
          </a:avLst>
        </a:prstGeom>
        <a:noFill/>
        <a:ln w="57150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155572</xdr:colOff>
      <xdr:row>44</xdr:row>
      <xdr:rowOff>76200</xdr:rowOff>
    </xdr:from>
    <xdr:to>
      <xdr:col>40</xdr:col>
      <xdr:colOff>142874</xdr:colOff>
      <xdr:row>47</xdr:row>
      <xdr:rowOff>19049</xdr:rowOff>
    </xdr:to>
    <xdr:sp macro="" textlink="">
      <xdr:nvSpPr>
        <xdr:cNvPr id="92" name="Freeform 9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/>
        </xdr:cNvSpPr>
      </xdr:nvSpPr>
      <xdr:spPr bwMode="auto">
        <a:xfrm rot="5400000" flipH="1">
          <a:off x="4873624" y="6521448"/>
          <a:ext cx="428624" cy="3063877"/>
        </a:xfrm>
        <a:custGeom>
          <a:avLst/>
          <a:gdLst>
            <a:gd name="T0" fmla="*/ 0 w 199"/>
            <a:gd name="T1" fmla="*/ 2147483647 h 699"/>
            <a:gd name="T2" fmla="*/ 2147483647 w 199"/>
            <a:gd name="T3" fmla="*/ 2147483647 h 699"/>
            <a:gd name="T4" fmla="*/ 2147483647 w 199"/>
            <a:gd name="T5" fmla="*/ 0 h 699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99" h="699">
              <a:moveTo>
                <a:pt x="0" y="699"/>
              </a:moveTo>
              <a:cubicBezTo>
                <a:pt x="74" y="563"/>
                <a:pt x="149" y="427"/>
                <a:pt x="174" y="311"/>
              </a:cubicBezTo>
              <a:cubicBezTo>
                <a:pt x="199" y="195"/>
                <a:pt x="175" y="97"/>
                <a:pt x="151" y="0"/>
              </a:cubicBezTo>
            </a:path>
          </a:pathLst>
        </a:custGeom>
        <a:noFill/>
        <a:ln w="57150" cap="flat" cmpd="sng">
          <a:solidFill>
            <a:srgbClr val="00B05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37</xdr:col>
      <xdr:colOff>28576</xdr:colOff>
      <xdr:row>46</xdr:row>
      <xdr:rowOff>152399</xdr:rowOff>
    </xdr:from>
    <xdr:to>
      <xdr:col>63</xdr:col>
      <xdr:colOff>152400</xdr:colOff>
      <xdr:row>51</xdr:row>
      <xdr:rowOff>95249</xdr:rowOff>
    </xdr:to>
    <xdr:sp macro="" textlink="">
      <xdr:nvSpPr>
        <xdr:cNvPr id="93" name="AutoShape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Arrowheads="1"/>
        </xdr:cNvSpPr>
      </xdr:nvSpPr>
      <xdr:spPr bwMode="auto">
        <a:xfrm>
          <a:off x="6019801" y="8239124"/>
          <a:ext cx="4333874" cy="809625"/>
        </a:xfrm>
        <a:prstGeom prst="roundRect">
          <a:avLst>
            <a:gd name="adj" fmla="val 39287"/>
          </a:avLst>
        </a:prstGeom>
        <a:noFill/>
        <a:ln w="57150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142875</xdr:colOff>
      <xdr:row>8</xdr:row>
      <xdr:rowOff>0</xdr:rowOff>
    </xdr:from>
    <xdr:to>
      <xdr:col>27</xdr:col>
      <xdr:colOff>38100</xdr:colOff>
      <xdr:row>9</xdr:row>
      <xdr:rowOff>38100</xdr:rowOff>
    </xdr:to>
    <xdr:sp macro="" textlink="">
      <xdr:nvSpPr>
        <xdr:cNvPr id="94" name="AutoShape 92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Arrowheads="1"/>
        </xdr:cNvSpPr>
      </xdr:nvSpPr>
      <xdr:spPr bwMode="auto">
        <a:xfrm>
          <a:off x="3219450" y="1676400"/>
          <a:ext cx="1190625" cy="285750"/>
        </a:xfrm>
        <a:prstGeom prst="roundRect">
          <a:avLst>
            <a:gd name="adj" fmla="val 39287"/>
          </a:avLst>
        </a:prstGeom>
        <a:noFill/>
        <a:ln w="57150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38100</xdr:colOff>
      <xdr:row>8</xdr:row>
      <xdr:rowOff>142874</xdr:rowOff>
    </xdr:from>
    <xdr:to>
      <xdr:col>42</xdr:col>
      <xdr:colOff>57150</xdr:colOff>
      <xdr:row>46</xdr:row>
      <xdr:rowOff>104774</xdr:rowOff>
    </xdr:to>
    <xdr:sp macro="" textlink="">
      <xdr:nvSpPr>
        <xdr:cNvPr id="96" name="Freeform 44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/>
        </xdr:cNvSpPr>
      </xdr:nvSpPr>
      <xdr:spPr bwMode="auto">
        <a:xfrm>
          <a:off x="4410075" y="1819274"/>
          <a:ext cx="2447925" cy="6372225"/>
        </a:xfrm>
        <a:custGeom>
          <a:avLst/>
          <a:gdLst>
            <a:gd name="T0" fmla="*/ 2147483647 w 367"/>
            <a:gd name="T1" fmla="*/ 2147483647 h 463"/>
            <a:gd name="T2" fmla="*/ 2147483647 w 367"/>
            <a:gd name="T3" fmla="*/ 2147483647 h 463"/>
            <a:gd name="T4" fmla="*/ 0 w 367"/>
            <a:gd name="T5" fmla="*/ 2147483647 h 46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67" h="463">
              <a:moveTo>
                <a:pt x="367" y="463"/>
              </a:moveTo>
              <a:cubicBezTo>
                <a:pt x="358" y="308"/>
                <a:pt x="350" y="154"/>
                <a:pt x="289" y="77"/>
              </a:cubicBezTo>
              <a:cubicBezTo>
                <a:pt x="228" y="0"/>
                <a:pt x="114" y="1"/>
                <a:pt x="0" y="2"/>
              </a:cubicBezTo>
            </a:path>
          </a:pathLst>
        </a:custGeom>
        <a:noFill/>
        <a:ln w="57150" cap="flat" cmpd="sng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142874</xdr:colOff>
      <xdr:row>37</xdr:row>
      <xdr:rowOff>66675</xdr:rowOff>
    </xdr:from>
    <xdr:to>
      <xdr:col>36</xdr:col>
      <xdr:colOff>28574</xdr:colOff>
      <xdr:row>46</xdr:row>
      <xdr:rowOff>152399</xdr:rowOff>
    </xdr:to>
    <xdr:sp macro="" textlink="">
      <xdr:nvSpPr>
        <xdr:cNvPr id="97" name="角丸四角形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3543299" y="6696075"/>
          <a:ext cx="2314575" cy="1543049"/>
        </a:xfrm>
        <a:prstGeom prst="roundRect">
          <a:avLst/>
        </a:prstGeom>
        <a:ln>
          <a:solidFill>
            <a:srgbClr val="92D05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公的年金等の源泉徴収票の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「支払金額」</a:t>
          </a:r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の数字を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緑矢印に沿って、</a:t>
          </a:r>
          <a:r>
            <a:rPr kumimoji="1" lang="en-US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年金所得計算フォーム</a:t>
          </a:r>
          <a:r>
            <a:rPr kumimoji="1" lang="en-US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年金支払金額入力欄</a:t>
          </a:r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に入力してください。</a:t>
          </a:r>
          <a:endParaRPr lang="ja-JP" altLang="ja-JP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  <a:ln w="12700" cap="rnd">
          <a:solidFill>
            <a:sysClr val="windowText" lastClr="000000"/>
          </a:solidFill>
          <a:prstDash val="sysDash"/>
          <a:bevel/>
        </a:ln>
      </a:spPr>
      <a:bodyPr vertOverflow="clip" horzOverflow="clip" rtlCol="0" anchor="t"/>
      <a:lstStyle>
        <a:defPPr algn="ctr">
          <a:lnSpc>
            <a:spcPts val="1200"/>
          </a:lnSpc>
          <a:defRPr kumimoji="1" sz="1000" b="1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3:Z45"/>
  <sheetViews>
    <sheetView tabSelected="1" zoomScale="70" zoomScaleNormal="70" workbookViewId="0"/>
  </sheetViews>
  <sheetFormatPr defaultRowHeight="19.5" customHeight="1" x14ac:dyDescent="0.15"/>
  <cols>
    <col min="1" max="2" width="2.5" style="2" customWidth="1"/>
    <col min="3" max="3" width="15.625" style="2" customWidth="1"/>
    <col min="4" max="15" width="10.625" style="2" customWidth="1"/>
    <col min="16" max="17" width="5.625" style="2" customWidth="1"/>
    <col min="18" max="20" width="10.625" style="2" customWidth="1"/>
    <col min="21" max="16384" width="9" style="2"/>
  </cols>
  <sheetData>
    <row r="3" spans="2:25" ht="39.950000000000003" customHeight="1" x14ac:dyDescent="0.15">
      <c r="B3" s="1"/>
      <c r="C3" s="185" t="s">
        <v>73</v>
      </c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7"/>
    </row>
    <row r="5" spans="2:25" ht="19.5" customHeight="1" x14ac:dyDescent="0.15">
      <c r="B5" s="3"/>
      <c r="C5" s="120" t="s">
        <v>64</v>
      </c>
      <c r="D5" s="5"/>
      <c r="E5" s="5"/>
      <c r="F5" s="5"/>
      <c r="G5" s="5"/>
      <c r="H5" s="5"/>
      <c r="I5" s="5"/>
      <c r="J5" s="5"/>
      <c r="K5" s="5"/>
      <c r="L5" s="4"/>
      <c r="M5" s="4"/>
    </row>
    <row r="6" spans="2:25" ht="19.5" customHeight="1" x14ac:dyDescent="0.2">
      <c r="B6" s="6"/>
      <c r="C6" s="7"/>
      <c r="D6" s="178" t="s">
        <v>57</v>
      </c>
      <c r="E6" s="179"/>
      <c r="F6" s="178" t="s">
        <v>58</v>
      </c>
      <c r="G6" s="178"/>
      <c r="H6" s="180"/>
      <c r="I6" s="180"/>
      <c r="J6" s="180"/>
      <c r="K6" s="180"/>
      <c r="L6" s="49"/>
      <c r="M6" s="8"/>
      <c r="N6" s="8"/>
      <c r="O6" s="8"/>
      <c r="P6" s="8"/>
      <c r="Q6" s="8"/>
      <c r="R6" s="8"/>
      <c r="S6" s="8"/>
      <c r="T6" s="8"/>
    </row>
    <row r="7" spans="2:25" ht="20.100000000000001" customHeight="1" x14ac:dyDescent="0.15">
      <c r="B7" s="9"/>
      <c r="C7" s="199" t="s">
        <v>4</v>
      </c>
      <c r="D7" s="164" t="s">
        <v>17</v>
      </c>
      <c r="E7" s="165"/>
      <c r="F7" s="201" t="s">
        <v>81</v>
      </c>
      <c r="G7" s="202"/>
      <c r="H7" s="201" t="s">
        <v>82</v>
      </c>
      <c r="I7" s="202"/>
      <c r="J7" s="201" t="s">
        <v>83</v>
      </c>
      <c r="K7" s="202"/>
      <c r="L7" s="181" t="s">
        <v>67</v>
      </c>
      <c r="M7" s="182"/>
      <c r="N7" s="11"/>
      <c r="O7" s="42"/>
      <c r="P7" s="8"/>
      <c r="Q7" s="8"/>
      <c r="R7" s="8"/>
      <c r="S7" s="8"/>
      <c r="T7" s="8"/>
    </row>
    <row r="8" spans="2:25" ht="20.100000000000001" customHeight="1" x14ac:dyDescent="0.15">
      <c r="B8" s="9"/>
      <c r="C8" s="200"/>
      <c r="D8" s="166"/>
      <c r="E8" s="167"/>
      <c r="F8" s="203"/>
      <c r="G8" s="204"/>
      <c r="H8" s="203"/>
      <c r="I8" s="204"/>
      <c r="J8" s="203"/>
      <c r="K8" s="204"/>
      <c r="L8" s="183"/>
      <c r="M8" s="184"/>
      <c r="N8" s="11"/>
      <c r="O8" s="21"/>
      <c r="P8" s="8"/>
      <c r="Q8" s="8"/>
      <c r="R8" s="8"/>
      <c r="S8" s="8"/>
      <c r="T8" s="8"/>
    </row>
    <row r="9" spans="2:25" ht="20.100000000000001" customHeight="1" x14ac:dyDescent="0.15">
      <c r="B9" s="9"/>
      <c r="C9" s="56" t="s">
        <v>18</v>
      </c>
      <c r="D9" s="154"/>
      <c r="E9" s="155"/>
      <c r="F9" s="158"/>
      <c r="G9" s="205"/>
      <c r="H9" s="158"/>
      <c r="I9" s="159"/>
      <c r="J9" s="158"/>
      <c r="K9" s="159"/>
      <c r="L9" s="160" t="str">
        <f>IF(AND(F9="",H9="",J9=""),"",IF(SUM(F9:K9)&gt;430000,SUM(F9:K9)-430000,0))</f>
        <v/>
      </c>
      <c r="M9" s="161"/>
      <c r="N9" s="10"/>
      <c r="O9" s="21"/>
      <c r="P9" s="8"/>
      <c r="Q9" s="8"/>
      <c r="R9" s="8"/>
      <c r="S9" s="8"/>
      <c r="T9" s="8"/>
    </row>
    <row r="10" spans="2:25" ht="20.100000000000001" customHeight="1" x14ac:dyDescent="0.15">
      <c r="B10" s="9"/>
      <c r="C10" s="56" t="s">
        <v>19</v>
      </c>
      <c r="D10" s="156"/>
      <c r="E10" s="157"/>
      <c r="F10" s="158"/>
      <c r="G10" s="159"/>
      <c r="H10" s="158"/>
      <c r="I10" s="159"/>
      <c r="J10" s="158"/>
      <c r="K10" s="159"/>
      <c r="L10" s="160" t="str">
        <f>IF(AND(F10="",H10="",J10=""),"",IF(SUM(F10:K10)&gt;430000,SUM(F10:K10)-430000,0))</f>
        <v/>
      </c>
      <c r="M10" s="161"/>
      <c r="N10" s="48"/>
      <c r="O10" s="21"/>
      <c r="P10" s="8"/>
      <c r="Q10" s="8"/>
      <c r="R10" s="8"/>
      <c r="S10" s="8"/>
      <c r="T10" s="8"/>
    </row>
    <row r="11" spans="2:25" ht="20.100000000000001" customHeight="1" x14ac:dyDescent="0.15">
      <c r="B11" s="9"/>
      <c r="C11" s="56" t="s">
        <v>20</v>
      </c>
      <c r="D11" s="156"/>
      <c r="E11" s="157"/>
      <c r="F11" s="158"/>
      <c r="G11" s="159"/>
      <c r="H11" s="158"/>
      <c r="I11" s="159"/>
      <c r="J11" s="158"/>
      <c r="K11" s="159"/>
      <c r="L11" s="160" t="str">
        <f>IF(AND(F11="",H11="",J11=""),"",IF(SUM(F11:K11)&gt;430000,SUM(F11:K11)-430000,0))</f>
        <v/>
      </c>
      <c r="M11" s="161"/>
      <c r="N11" s="48"/>
      <c r="O11" s="21"/>
      <c r="P11" s="8"/>
      <c r="Q11" s="8"/>
      <c r="R11" s="8"/>
      <c r="S11" s="8"/>
      <c r="T11" s="8"/>
    </row>
    <row r="12" spans="2:25" ht="20.100000000000001" customHeight="1" x14ac:dyDescent="0.2">
      <c r="B12" s="9"/>
      <c r="C12" s="56" t="s">
        <v>21</v>
      </c>
      <c r="D12" s="156"/>
      <c r="E12" s="157"/>
      <c r="F12" s="158"/>
      <c r="G12" s="159"/>
      <c r="H12" s="158"/>
      <c r="I12" s="159"/>
      <c r="J12" s="158"/>
      <c r="K12" s="159"/>
      <c r="L12" s="160" t="str">
        <f>IF(AND(F12="",H12="",J12=""),"",IF(SUM(F12:K12)&gt;430000,SUM(F12:K12)-430000,0))</f>
        <v/>
      </c>
      <c r="M12" s="161"/>
      <c r="N12" s="8"/>
      <c r="O12" s="43"/>
      <c r="Q12" s="44" t="s">
        <v>70</v>
      </c>
      <c r="R12" s="44"/>
      <c r="S12" s="44"/>
      <c r="T12" s="44"/>
      <c r="U12" s="21"/>
      <c r="V12" s="21"/>
      <c r="W12" s="21"/>
      <c r="X12" s="21"/>
    </row>
    <row r="13" spans="2:25" ht="20.100000000000001" customHeight="1" x14ac:dyDescent="0.2">
      <c r="B13" s="9"/>
      <c r="C13" s="56" t="s">
        <v>22</v>
      </c>
      <c r="D13" s="156"/>
      <c r="E13" s="157"/>
      <c r="F13" s="158"/>
      <c r="G13" s="159"/>
      <c r="H13" s="158"/>
      <c r="I13" s="159"/>
      <c r="J13" s="158"/>
      <c r="K13" s="159"/>
      <c r="L13" s="160" t="str">
        <f>IF(AND(F13="",H13="",J13=""),"",IF(SUM(F13:K13)&gt;430000,SUM(F13:K13)-430000,0))</f>
        <v/>
      </c>
      <c r="M13" s="161"/>
      <c r="N13" s="8"/>
      <c r="O13" s="21"/>
      <c r="Q13" s="44" t="s">
        <v>68</v>
      </c>
      <c r="R13" s="44"/>
      <c r="S13" s="44"/>
      <c r="T13" s="44"/>
      <c r="U13" s="21"/>
      <c r="V13" s="21"/>
      <c r="W13" s="21"/>
      <c r="X13" s="21"/>
    </row>
    <row r="14" spans="2:25" ht="19.5" customHeight="1" x14ac:dyDescent="0.2">
      <c r="B14" s="9"/>
      <c r="C14" s="11"/>
      <c r="D14" s="12"/>
      <c r="E14" s="13"/>
      <c r="F14" s="13"/>
      <c r="G14" s="13"/>
      <c r="H14" s="13"/>
      <c r="I14" s="13"/>
      <c r="J14" s="13"/>
      <c r="K14" s="13"/>
      <c r="L14" s="14"/>
      <c r="M14" s="4"/>
      <c r="N14" s="8"/>
      <c r="O14" s="43"/>
      <c r="Q14" s="44" t="s">
        <v>69</v>
      </c>
      <c r="R14" s="115"/>
      <c r="S14" s="115"/>
      <c r="T14" s="115"/>
      <c r="U14" s="51"/>
      <c r="V14" s="51"/>
      <c r="W14" s="51"/>
      <c r="X14" s="51"/>
    </row>
    <row r="15" spans="2:25" ht="20.100000000000001" customHeight="1" x14ac:dyDescent="0.2">
      <c r="B15" s="9"/>
      <c r="C15" s="55" t="s">
        <v>0</v>
      </c>
      <c r="D15" s="123">
        <f>COUNT(D9:D13)</f>
        <v>0</v>
      </c>
      <c r="E15" s="124"/>
      <c r="F15" s="15"/>
      <c r="G15" s="15"/>
      <c r="H15" s="15"/>
      <c r="I15" s="15"/>
      <c r="J15" s="125" t="s">
        <v>12</v>
      </c>
      <c r="K15" s="124"/>
      <c r="L15" s="168">
        <f>SUM(L9:M13)</f>
        <v>0</v>
      </c>
      <c r="M15" s="168"/>
      <c r="N15" s="8"/>
      <c r="O15" s="43"/>
      <c r="Q15" s="115" t="s">
        <v>63</v>
      </c>
      <c r="R15" s="115"/>
      <c r="S15" s="115"/>
      <c r="T15" s="115"/>
      <c r="U15" s="51"/>
      <c r="V15" s="51"/>
      <c r="W15" s="51"/>
      <c r="X15" s="51"/>
    </row>
    <row r="16" spans="2:25" ht="20.100000000000001" customHeight="1" x14ac:dyDescent="0.2">
      <c r="B16" s="9"/>
      <c r="C16" s="40"/>
      <c r="D16" s="197">
        <f>COUNTIF(D9:D13,"&lt;65")-COUNTIF(D9:D13,"&lt;40")</f>
        <v>0</v>
      </c>
      <c r="E16" s="198"/>
      <c r="F16" s="15"/>
      <c r="G16" s="15"/>
      <c r="H16" s="15"/>
      <c r="I16" s="15"/>
      <c r="J16" s="40"/>
      <c r="K16" s="57"/>
      <c r="L16" s="162">
        <f>SUMIF(D9:D13,"&lt;65",L9:L13)-SUMIF(D9:D13,"&lt;40",L9:L13)</f>
        <v>0</v>
      </c>
      <c r="M16" s="163"/>
      <c r="N16" s="8"/>
      <c r="O16" s="43"/>
      <c r="Q16" s="115" t="s">
        <v>62</v>
      </c>
      <c r="R16" s="115"/>
      <c r="S16" s="115"/>
      <c r="T16" s="115"/>
      <c r="U16" s="51"/>
      <c r="V16" s="51"/>
      <c r="W16" s="51"/>
      <c r="X16" s="51"/>
    </row>
    <row r="17" spans="2:26" ht="20.100000000000001" customHeight="1" thickBot="1" x14ac:dyDescent="0.25">
      <c r="B17" s="9"/>
      <c r="C17" s="40"/>
      <c r="D17" s="110"/>
      <c r="E17" s="111"/>
      <c r="F17" s="15"/>
      <c r="G17" s="15"/>
      <c r="H17" s="15"/>
      <c r="I17" s="15"/>
      <c r="J17" s="40"/>
      <c r="K17" s="57"/>
      <c r="L17" s="112"/>
      <c r="M17" s="113"/>
      <c r="N17" s="8"/>
      <c r="O17" s="43"/>
      <c r="P17" s="44"/>
      <c r="Q17" s="115" t="s">
        <v>60</v>
      </c>
      <c r="R17" s="115"/>
      <c r="S17" s="115"/>
      <c r="T17" s="115"/>
      <c r="U17" s="51"/>
      <c r="V17" s="51"/>
      <c r="W17" s="51"/>
      <c r="X17" s="51"/>
    </row>
    <row r="18" spans="2:26" ht="20.100000000000001" customHeight="1" thickTop="1" x14ac:dyDescent="0.2">
      <c r="B18" s="9"/>
      <c r="C18" s="188" t="s">
        <v>14</v>
      </c>
      <c r="D18" s="189"/>
      <c r="E18" s="189"/>
      <c r="F18" s="189"/>
      <c r="G18" s="190"/>
      <c r="H18" s="15"/>
      <c r="I18" s="15"/>
      <c r="J18" s="40"/>
      <c r="K18" s="40"/>
      <c r="L18" s="41"/>
      <c r="M18" s="41"/>
      <c r="N18" s="8"/>
      <c r="O18" s="43"/>
      <c r="P18" s="45"/>
      <c r="Q18" s="115" t="s">
        <v>61</v>
      </c>
      <c r="S18" s="118"/>
      <c r="T18" s="118"/>
      <c r="U18" s="118"/>
      <c r="V18" s="118"/>
      <c r="W18" s="118"/>
      <c r="X18" s="118"/>
      <c r="Y18" s="119"/>
    </row>
    <row r="19" spans="2:26" ht="20.100000000000001" customHeight="1" x14ac:dyDescent="0.15">
      <c r="B19" s="9"/>
      <c r="C19" s="191"/>
      <c r="D19" s="192"/>
      <c r="E19" s="192"/>
      <c r="F19" s="192"/>
      <c r="G19" s="193"/>
      <c r="H19" s="15"/>
      <c r="I19" s="15"/>
      <c r="J19" s="40"/>
      <c r="K19" s="40"/>
      <c r="L19" s="41"/>
      <c r="M19" s="41"/>
      <c r="N19" s="8"/>
      <c r="O19" s="43"/>
      <c r="P19" s="45"/>
      <c r="Q19" s="116"/>
      <c r="R19" s="176" t="s">
        <v>71</v>
      </c>
      <c r="S19" s="177"/>
      <c r="T19" s="177"/>
      <c r="U19" s="177"/>
      <c r="V19" s="177"/>
      <c r="W19" s="177"/>
      <c r="X19" s="177"/>
      <c r="Y19" s="177"/>
    </row>
    <row r="20" spans="2:26" ht="20.100000000000001" customHeight="1" x14ac:dyDescent="0.15">
      <c r="B20" s="9"/>
      <c r="C20" s="191"/>
      <c r="D20" s="192"/>
      <c r="E20" s="192"/>
      <c r="F20" s="192"/>
      <c r="G20" s="193"/>
      <c r="H20" s="15"/>
      <c r="I20" s="15"/>
      <c r="J20" s="40"/>
      <c r="K20" s="40"/>
      <c r="L20" s="41"/>
      <c r="M20" s="41"/>
      <c r="N20" s="8"/>
      <c r="O20" s="43"/>
      <c r="P20" s="45"/>
      <c r="Q20" s="116"/>
      <c r="R20" s="177"/>
      <c r="S20" s="177"/>
      <c r="T20" s="177"/>
      <c r="U20" s="177"/>
      <c r="V20" s="177"/>
      <c r="W20" s="177"/>
      <c r="X20" s="177"/>
      <c r="Y20" s="177"/>
    </row>
    <row r="21" spans="2:26" ht="20.100000000000001" customHeight="1" thickBot="1" x14ac:dyDescent="0.2">
      <c r="B21" s="9"/>
      <c r="C21" s="194"/>
      <c r="D21" s="195"/>
      <c r="E21" s="195"/>
      <c r="F21" s="195"/>
      <c r="G21" s="196"/>
      <c r="H21" s="11"/>
      <c r="I21" s="11"/>
      <c r="J21" s="11"/>
      <c r="K21" s="11"/>
      <c r="L21" s="152">
        <f>SUMIF(C9:C13,"&lt;65",K9:L13)-SUMIF(C9:C13,"&lt;40",K9:L13)</f>
        <v>0</v>
      </c>
      <c r="M21" s="153"/>
      <c r="N21" s="8"/>
      <c r="P21" s="45"/>
      <c r="Q21" s="117"/>
      <c r="R21" s="177"/>
      <c r="S21" s="177"/>
      <c r="T21" s="177"/>
      <c r="U21" s="177"/>
      <c r="V21" s="177"/>
      <c r="W21" s="177"/>
      <c r="X21" s="177"/>
      <c r="Y21" s="177"/>
    </row>
    <row r="22" spans="2:26" ht="20.100000000000001" customHeight="1" thickTop="1" x14ac:dyDescent="0.15">
      <c r="B22" s="9"/>
      <c r="C22" s="16"/>
      <c r="D22" s="17"/>
      <c r="E22" s="17"/>
      <c r="F22" s="11"/>
      <c r="G22" s="11"/>
      <c r="H22" s="11"/>
      <c r="I22" s="11"/>
      <c r="J22" s="11"/>
      <c r="K22" s="11"/>
      <c r="L22" s="53"/>
      <c r="M22" s="58"/>
      <c r="N22" s="8"/>
      <c r="P22" s="45"/>
      <c r="Q22" s="117"/>
      <c r="R22" s="177"/>
      <c r="S22" s="177"/>
      <c r="T22" s="177"/>
      <c r="U22" s="177"/>
      <c r="V22" s="177"/>
      <c r="W22" s="177"/>
      <c r="X22" s="177"/>
      <c r="Y22" s="177"/>
    </row>
    <row r="23" spans="2:26" ht="39.950000000000003" customHeight="1" x14ac:dyDescent="0.15">
      <c r="B23" s="9"/>
      <c r="C23" s="59" t="s">
        <v>5</v>
      </c>
      <c r="D23" s="18"/>
      <c r="E23" s="147" t="s">
        <v>6</v>
      </c>
      <c r="F23" s="148"/>
      <c r="G23" s="148"/>
      <c r="H23" s="11"/>
      <c r="I23" s="149" t="s">
        <v>65</v>
      </c>
      <c r="J23" s="149"/>
      <c r="K23" s="149"/>
      <c r="L23" s="18"/>
      <c r="M23" s="150" t="s">
        <v>13</v>
      </c>
      <c r="N23" s="151"/>
      <c r="O23" s="151"/>
      <c r="P23" s="45"/>
      <c r="Q23" s="117"/>
      <c r="R23" s="177"/>
      <c r="S23" s="177"/>
      <c r="T23" s="177"/>
      <c r="U23" s="177"/>
      <c r="V23" s="177"/>
      <c r="W23" s="177"/>
      <c r="X23" s="177"/>
      <c r="Y23" s="177"/>
    </row>
    <row r="24" spans="2:26" ht="20.100000000000001" customHeight="1" x14ac:dyDescent="0.15">
      <c r="B24" s="9"/>
      <c r="C24" s="18"/>
      <c r="D24" s="18"/>
      <c r="E24" s="18"/>
      <c r="F24" s="18"/>
      <c r="G24" s="18"/>
      <c r="H24" s="19"/>
      <c r="I24" s="19"/>
      <c r="J24" s="19"/>
      <c r="K24" s="19"/>
      <c r="L24" s="19"/>
      <c r="M24" s="19"/>
      <c r="N24" s="19"/>
      <c r="O24" s="19"/>
      <c r="P24" s="45"/>
      <c r="Q24" s="117"/>
      <c r="R24" s="177"/>
      <c r="S24" s="177"/>
      <c r="T24" s="177"/>
      <c r="U24" s="177"/>
      <c r="V24" s="177"/>
      <c r="W24" s="177"/>
      <c r="X24" s="177"/>
      <c r="Y24" s="177"/>
    </row>
    <row r="25" spans="2:26" ht="20.100000000000001" customHeight="1" x14ac:dyDescent="0.15">
      <c r="B25" s="9"/>
      <c r="C25" s="18"/>
      <c r="D25" s="18"/>
      <c r="E25" s="18"/>
      <c r="F25" s="18"/>
      <c r="G25" s="18"/>
      <c r="H25" s="19"/>
      <c r="I25" s="19"/>
      <c r="J25" s="19"/>
      <c r="K25" s="19"/>
      <c r="L25" s="19"/>
      <c r="M25" s="19"/>
      <c r="N25" s="19"/>
      <c r="O25" s="19"/>
      <c r="P25" s="45"/>
      <c r="Q25" s="117"/>
      <c r="R25" s="177"/>
      <c r="S25" s="177"/>
      <c r="T25" s="177"/>
      <c r="U25" s="177"/>
      <c r="V25" s="177"/>
      <c r="W25" s="177"/>
      <c r="X25" s="177"/>
      <c r="Y25" s="177"/>
    </row>
    <row r="26" spans="2:26" ht="39.950000000000003" customHeight="1" x14ac:dyDescent="0.15">
      <c r="B26" s="9"/>
      <c r="C26" s="59" t="s">
        <v>7</v>
      </c>
      <c r="D26" s="18"/>
      <c r="E26" s="126">
        <f>ROUNDDOWN(E27*0.0741,0)</f>
        <v>0</v>
      </c>
      <c r="F26" s="127"/>
      <c r="G26" s="128"/>
      <c r="H26" s="19"/>
      <c r="I26" s="129">
        <f>ROUNDDOWN(I27*0.0305,0)</f>
        <v>0</v>
      </c>
      <c r="J26" s="130"/>
      <c r="K26" s="131"/>
      <c r="L26" s="19"/>
      <c r="M26" s="132">
        <f>ROUNDDOWN(M27*0.0265,0)</f>
        <v>0</v>
      </c>
      <c r="N26" s="133"/>
      <c r="O26" s="134"/>
      <c r="P26" s="45"/>
      <c r="Q26" s="117"/>
      <c r="R26" s="177"/>
      <c r="S26" s="177"/>
      <c r="T26" s="177"/>
      <c r="U26" s="177"/>
      <c r="V26" s="177"/>
      <c r="W26" s="177"/>
      <c r="X26" s="177"/>
      <c r="Y26" s="177"/>
    </row>
    <row r="27" spans="2:26" s="21" customFormat="1" ht="20.100000000000001" customHeight="1" x14ac:dyDescent="0.15">
      <c r="E27" s="135">
        <f>L15</f>
        <v>0</v>
      </c>
      <c r="F27" s="146"/>
      <c r="G27" s="22" t="s">
        <v>74</v>
      </c>
      <c r="H27" s="23"/>
      <c r="I27" s="135">
        <f>L15</f>
        <v>0</v>
      </c>
      <c r="J27" s="146"/>
      <c r="K27" s="22" t="s">
        <v>72</v>
      </c>
      <c r="L27" s="23"/>
      <c r="M27" s="135">
        <f>L16</f>
        <v>0</v>
      </c>
      <c r="N27" s="146"/>
      <c r="O27" s="22" t="s">
        <v>79</v>
      </c>
      <c r="P27" s="45"/>
      <c r="Q27" s="117"/>
      <c r="R27" s="177"/>
      <c r="S27" s="177"/>
      <c r="T27" s="177"/>
      <c r="U27" s="177"/>
      <c r="V27" s="177"/>
      <c r="W27" s="177"/>
      <c r="X27" s="177"/>
      <c r="Y27" s="177"/>
      <c r="Z27" s="2"/>
    </row>
    <row r="28" spans="2:26" s="21" customFormat="1" ht="20.100000000000001" customHeight="1" x14ac:dyDescent="0.15">
      <c r="E28" s="54"/>
      <c r="F28" s="60"/>
      <c r="G28" s="22"/>
      <c r="H28" s="23"/>
      <c r="I28" s="54"/>
      <c r="J28" s="60"/>
      <c r="K28" s="22"/>
      <c r="L28" s="23"/>
      <c r="M28" s="54"/>
      <c r="N28" s="60"/>
      <c r="O28" s="22"/>
      <c r="P28" s="45"/>
      <c r="Q28" s="117"/>
      <c r="R28" s="177"/>
      <c r="S28" s="177"/>
      <c r="T28" s="177"/>
      <c r="U28" s="177"/>
      <c r="V28" s="177"/>
      <c r="W28" s="177"/>
      <c r="X28" s="177"/>
      <c r="Y28" s="177"/>
      <c r="Z28" s="2"/>
    </row>
    <row r="29" spans="2:26" ht="20.100000000000001" customHeight="1" x14ac:dyDescent="0.15">
      <c r="C29" s="18"/>
      <c r="D29" s="18"/>
      <c r="E29" s="18"/>
      <c r="F29" s="18"/>
      <c r="G29" s="18"/>
      <c r="H29" s="19"/>
      <c r="I29" s="19"/>
      <c r="J29" s="19"/>
      <c r="K29" s="19"/>
      <c r="L29" s="19"/>
      <c r="M29" s="19"/>
      <c r="N29" s="25"/>
      <c r="O29" s="11"/>
      <c r="P29" s="24"/>
      <c r="Q29" s="117"/>
      <c r="R29" s="177"/>
      <c r="S29" s="177"/>
      <c r="T29" s="177"/>
      <c r="U29" s="177"/>
      <c r="V29" s="177"/>
      <c r="W29" s="177"/>
      <c r="X29" s="177"/>
      <c r="Y29" s="177"/>
    </row>
    <row r="30" spans="2:26" ht="39.950000000000003" customHeight="1" x14ac:dyDescent="0.15">
      <c r="B30" s="24"/>
      <c r="C30" s="59" t="s">
        <v>9</v>
      </c>
      <c r="D30" s="18"/>
      <c r="E30" s="126">
        <f>32018*G31</f>
        <v>0</v>
      </c>
      <c r="F30" s="127"/>
      <c r="G30" s="128"/>
      <c r="H30" s="19"/>
      <c r="I30" s="129">
        <f>12985*K31</f>
        <v>0</v>
      </c>
      <c r="J30" s="130"/>
      <c r="K30" s="131"/>
      <c r="L30" s="19"/>
      <c r="M30" s="132">
        <f>13664*O31</f>
        <v>0</v>
      </c>
      <c r="N30" s="133"/>
      <c r="O30" s="134"/>
      <c r="P30" s="24"/>
      <c r="Q30" s="114"/>
      <c r="R30" s="177"/>
      <c r="S30" s="177"/>
      <c r="T30" s="177"/>
      <c r="U30" s="177"/>
      <c r="V30" s="177"/>
      <c r="W30" s="177"/>
      <c r="X30" s="177"/>
      <c r="Y30" s="177"/>
    </row>
    <row r="31" spans="2:26" s="21" customFormat="1" ht="20.100000000000001" customHeight="1" x14ac:dyDescent="0.15">
      <c r="B31" s="24"/>
      <c r="E31" s="135" t="s">
        <v>75</v>
      </c>
      <c r="F31" s="136"/>
      <c r="G31" s="61">
        <f>D15</f>
        <v>0</v>
      </c>
      <c r="I31" s="135" t="s">
        <v>77</v>
      </c>
      <c r="J31" s="136"/>
      <c r="K31" s="61">
        <f>D15</f>
        <v>0</v>
      </c>
      <c r="M31" s="135" t="s">
        <v>80</v>
      </c>
      <c r="N31" s="136"/>
      <c r="O31" s="61">
        <f>D16</f>
        <v>0</v>
      </c>
      <c r="P31" s="26"/>
      <c r="Q31" s="18"/>
      <c r="R31" s="18"/>
      <c r="S31" s="18"/>
      <c r="T31" s="18"/>
      <c r="U31" s="18"/>
      <c r="V31" s="18"/>
      <c r="W31" s="18"/>
      <c r="Y31" s="2"/>
      <c r="Z31" s="2"/>
    </row>
    <row r="32" spans="2:26" s="21" customFormat="1" ht="20.100000000000001" customHeight="1" x14ac:dyDescent="0.15">
      <c r="B32" s="24"/>
      <c r="Q32" s="18"/>
      <c r="R32" s="18"/>
      <c r="S32" s="18"/>
      <c r="T32" s="18"/>
      <c r="U32" s="18"/>
      <c r="V32" s="18"/>
      <c r="W32" s="18"/>
      <c r="Y32" s="2"/>
      <c r="Z32" s="2"/>
    </row>
    <row r="33" spans="2:24" s="18" customFormat="1" ht="20.100000000000001" customHeight="1" x14ac:dyDescent="0.15">
      <c r="B33" s="27"/>
      <c r="E33" s="20"/>
      <c r="F33" s="62"/>
      <c r="G33" s="28"/>
      <c r="O33" s="29"/>
      <c r="P33" s="54"/>
      <c r="X33" s="21"/>
    </row>
    <row r="34" spans="2:24" s="18" customFormat="1" ht="39.950000000000003" customHeight="1" x14ac:dyDescent="0.15">
      <c r="B34" s="27"/>
      <c r="C34" s="59" t="s">
        <v>10</v>
      </c>
      <c r="E34" s="126">
        <f>IF(E30=0,0,20573)</f>
        <v>0</v>
      </c>
      <c r="F34" s="127"/>
      <c r="G34" s="128"/>
      <c r="I34" s="129">
        <f>IF(I30=0,0,8343)</f>
        <v>0</v>
      </c>
      <c r="J34" s="130"/>
      <c r="K34" s="131"/>
      <c r="M34" s="132">
        <f>IF(M30=0,0,6712)</f>
        <v>0</v>
      </c>
      <c r="N34" s="133"/>
      <c r="O34" s="134"/>
      <c r="P34" s="21"/>
      <c r="X34" s="21"/>
    </row>
    <row r="35" spans="2:24" s="18" customFormat="1" ht="20.100000000000001" customHeight="1" thickBot="1" x14ac:dyDescent="0.2">
      <c r="B35" s="27"/>
    </row>
    <row r="36" spans="2:24" s="18" customFormat="1" ht="20.100000000000001" customHeight="1" thickTop="1" thickBot="1" x14ac:dyDescent="0.2">
      <c r="B36" s="27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R36" s="175" t="s">
        <v>23</v>
      </c>
      <c r="S36" s="175"/>
      <c r="T36" s="175"/>
      <c r="V36" s="172" t="s">
        <v>15</v>
      </c>
      <c r="W36" s="173"/>
      <c r="X36" s="173"/>
    </row>
    <row r="37" spans="2:24" s="18" customFormat="1" ht="39.950000000000003" customHeight="1" thickTop="1" thickBot="1" x14ac:dyDescent="0.2">
      <c r="B37" s="27"/>
      <c r="C37" s="59" t="s">
        <v>8</v>
      </c>
      <c r="E37" s="137">
        <f>MIN(ROUNDDOWN(E26+E30+E34,-2),660000)</f>
        <v>0</v>
      </c>
      <c r="F37" s="138"/>
      <c r="G37" s="139"/>
      <c r="I37" s="140">
        <f>MIN(ROUNDDOWN(I26+I30+I34,-2),260000)</f>
        <v>0</v>
      </c>
      <c r="J37" s="141"/>
      <c r="K37" s="142"/>
      <c r="M37" s="143">
        <f>MIN(ROUNDDOWN(M26+M30+M34,-2),170000)</f>
        <v>0</v>
      </c>
      <c r="N37" s="144"/>
      <c r="O37" s="145"/>
      <c r="P37" s="2"/>
      <c r="Q37" s="2"/>
      <c r="R37" s="169">
        <f>E37+I37+M37</f>
        <v>0</v>
      </c>
      <c r="S37" s="170"/>
      <c r="T37" s="171"/>
      <c r="V37" s="169">
        <f>ROUNDUP(R37/12,-2)</f>
        <v>0</v>
      </c>
      <c r="W37" s="170"/>
      <c r="X37" s="171"/>
    </row>
    <row r="38" spans="2:24" s="47" customFormat="1" ht="20.100000000000001" customHeight="1" thickTop="1" x14ac:dyDescent="0.15">
      <c r="B38" s="46"/>
      <c r="C38" s="50" t="s">
        <v>11</v>
      </c>
      <c r="D38" s="51"/>
      <c r="E38" s="121" t="s">
        <v>76</v>
      </c>
      <c r="F38" s="122"/>
      <c r="G38" s="122"/>
      <c r="H38" s="51"/>
      <c r="I38" s="121" t="s">
        <v>78</v>
      </c>
      <c r="J38" s="122"/>
      <c r="K38" s="122"/>
      <c r="L38" s="51"/>
      <c r="M38" s="121" t="s">
        <v>66</v>
      </c>
      <c r="N38" s="122"/>
      <c r="O38" s="122"/>
    </row>
    <row r="39" spans="2:24" ht="20.100000000000001" customHeight="1" thickBot="1" x14ac:dyDescent="0.2">
      <c r="B39" s="31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34"/>
      <c r="O39" s="34"/>
      <c r="P39" s="174" t="s">
        <v>84</v>
      </c>
      <c r="Q39" s="174"/>
      <c r="R39" s="174"/>
      <c r="S39" s="174"/>
      <c r="T39" s="174"/>
      <c r="V39" s="172" t="s">
        <v>16</v>
      </c>
      <c r="W39" s="173"/>
      <c r="X39" s="173"/>
    </row>
    <row r="40" spans="2:24" ht="39.950000000000003" customHeight="1" thickTop="1" thickBot="1" x14ac:dyDescent="0.2">
      <c r="B40" s="31"/>
      <c r="C40" s="18"/>
      <c r="D40" s="35"/>
      <c r="E40" s="35"/>
      <c r="F40" s="35"/>
      <c r="G40" s="11"/>
      <c r="H40" s="11"/>
      <c r="I40" s="11"/>
      <c r="J40" s="11"/>
      <c r="K40" s="11"/>
      <c r="L40" s="11"/>
      <c r="M40" s="11"/>
      <c r="N40" s="36"/>
      <c r="O40" s="37"/>
      <c r="P40" s="174"/>
      <c r="Q40" s="174"/>
      <c r="R40" s="174"/>
      <c r="S40" s="174"/>
      <c r="T40" s="174"/>
      <c r="V40" s="169">
        <f>ROUNDUP(R37/9,-2)</f>
        <v>0</v>
      </c>
      <c r="W40" s="170"/>
      <c r="X40" s="171"/>
    </row>
    <row r="41" spans="2:24" ht="20.100000000000001" customHeight="1" thickTop="1" x14ac:dyDescent="0.15">
      <c r="B41" s="31"/>
      <c r="C41" s="18"/>
      <c r="D41" s="33"/>
      <c r="E41" s="33"/>
      <c r="F41" s="33"/>
      <c r="G41" s="33"/>
      <c r="H41" s="33"/>
      <c r="I41" s="33"/>
      <c r="J41" s="33"/>
      <c r="K41" s="33"/>
      <c r="L41" s="11"/>
      <c r="M41" s="11"/>
      <c r="N41" s="31"/>
      <c r="O41" s="31"/>
      <c r="P41" s="31"/>
      <c r="Q41" s="31"/>
      <c r="R41" s="31"/>
      <c r="S41" s="31"/>
      <c r="T41" s="31"/>
    </row>
    <row r="42" spans="2:24" ht="20.100000000000001" customHeight="1" x14ac:dyDescent="0.15">
      <c r="B42" s="31"/>
      <c r="C42" s="32"/>
      <c r="D42" s="34"/>
      <c r="E42" s="34"/>
      <c r="F42" s="34"/>
      <c r="G42" s="34"/>
      <c r="H42" s="34"/>
      <c r="I42" s="34"/>
      <c r="J42" s="34"/>
      <c r="K42" s="34"/>
      <c r="L42" s="34"/>
      <c r="M42" s="38"/>
    </row>
    <row r="43" spans="2:24" ht="20.100000000000001" customHeight="1" x14ac:dyDescent="0.15">
      <c r="B43" s="31"/>
      <c r="C43" s="32"/>
      <c r="D43" s="26"/>
      <c r="E43" s="26"/>
      <c r="F43" s="26"/>
      <c r="G43" s="24"/>
      <c r="H43" s="24"/>
      <c r="I43" s="24"/>
      <c r="J43" s="24"/>
      <c r="K43" s="24"/>
      <c r="L43" s="39"/>
      <c r="M43" s="39"/>
    </row>
    <row r="44" spans="2:24" ht="19.5" customHeight="1" x14ac:dyDescent="0.15">
      <c r="B44" s="31"/>
      <c r="C44" s="32"/>
      <c r="D44" s="31"/>
      <c r="E44" s="31"/>
      <c r="F44" s="31"/>
      <c r="G44" s="31"/>
      <c r="H44" s="31"/>
      <c r="I44" s="31"/>
      <c r="J44" s="31"/>
      <c r="K44" s="31"/>
      <c r="L44" s="31"/>
      <c r="M44" s="31"/>
    </row>
    <row r="45" spans="2:24" ht="19.5" customHeight="1" x14ac:dyDescent="0.15">
      <c r="B45" s="31"/>
    </row>
  </sheetData>
  <dataConsolidate/>
  <mergeCells count="73">
    <mergeCell ref="R19:Y30"/>
    <mergeCell ref="D6:E6"/>
    <mergeCell ref="F6:K6"/>
    <mergeCell ref="L7:M8"/>
    <mergeCell ref="C3:Y3"/>
    <mergeCell ref="C18:G21"/>
    <mergeCell ref="D16:E16"/>
    <mergeCell ref="F10:G10"/>
    <mergeCell ref="F11:G11"/>
    <mergeCell ref="C7:C8"/>
    <mergeCell ref="H7:I8"/>
    <mergeCell ref="J7:K8"/>
    <mergeCell ref="H9:I9"/>
    <mergeCell ref="J9:K9"/>
    <mergeCell ref="F9:G9"/>
    <mergeCell ref="F7:G8"/>
    <mergeCell ref="V40:X40"/>
    <mergeCell ref="V36:X36"/>
    <mergeCell ref="V39:X39"/>
    <mergeCell ref="P39:T40"/>
    <mergeCell ref="R37:T37"/>
    <mergeCell ref="R36:T36"/>
    <mergeCell ref="V37:X37"/>
    <mergeCell ref="D7:E8"/>
    <mergeCell ref="L15:M15"/>
    <mergeCell ref="H10:I10"/>
    <mergeCell ref="F13:G13"/>
    <mergeCell ref="J10:K10"/>
    <mergeCell ref="H11:I11"/>
    <mergeCell ref="L11:M11"/>
    <mergeCell ref="F12:G12"/>
    <mergeCell ref="L21:M21"/>
    <mergeCell ref="D9:E9"/>
    <mergeCell ref="D10:E10"/>
    <mergeCell ref="D11:E11"/>
    <mergeCell ref="D12:E12"/>
    <mergeCell ref="D13:E13"/>
    <mergeCell ref="J11:K11"/>
    <mergeCell ref="H12:I12"/>
    <mergeCell ref="J12:K12"/>
    <mergeCell ref="H13:I13"/>
    <mergeCell ref="J13:K13"/>
    <mergeCell ref="L9:M9"/>
    <mergeCell ref="L10:M10"/>
    <mergeCell ref="L16:M16"/>
    <mergeCell ref="L12:M12"/>
    <mergeCell ref="L13:M13"/>
    <mergeCell ref="M27:N27"/>
    <mergeCell ref="E27:F27"/>
    <mergeCell ref="E23:G23"/>
    <mergeCell ref="I23:K23"/>
    <mergeCell ref="E31:F31"/>
    <mergeCell ref="I27:J27"/>
    <mergeCell ref="E26:G26"/>
    <mergeCell ref="I26:K26"/>
    <mergeCell ref="M26:O26"/>
    <mergeCell ref="M23:O23"/>
    <mergeCell ref="E38:G38"/>
    <mergeCell ref="I38:K38"/>
    <mergeCell ref="M38:O38"/>
    <mergeCell ref="D15:E15"/>
    <mergeCell ref="J15:K15"/>
    <mergeCell ref="E30:G30"/>
    <mergeCell ref="I30:K30"/>
    <mergeCell ref="M30:O30"/>
    <mergeCell ref="E34:G34"/>
    <mergeCell ref="I34:K34"/>
    <mergeCell ref="M34:O34"/>
    <mergeCell ref="I31:J31"/>
    <mergeCell ref="M31:N31"/>
    <mergeCell ref="E37:G37"/>
    <mergeCell ref="I37:K37"/>
    <mergeCell ref="M37:O37"/>
  </mergeCells>
  <phoneticPr fontId="2"/>
  <dataValidations xWindow="156" yWindow="446" count="5">
    <dataValidation type="whole" allowBlank="1" showInputMessage="1" showErrorMessage="1" error="0～74までの数字を入力してください。" promptTitle="《ステップ①》" prompt="ご年齢を入力してください" sqref="D9" xr:uid="{00000000-0002-0000-0000-000000000000}">
      <formula1>0</formula1>
      <formula2>74</formula2>
    </dataValidation>
    <dataValidation type="whole" allowBlank="1" showInputMessage="1" showErrorMessage="1" error="マイナスの数字は入力できません。" sqref="H9:I9 F10:I13" xr:uid="{00000000-0002-0000-0000-000001000000}">
      <formula1>0</formula1>
      <formula2>9999999999</formula2>
    </dataValidation>
    <dataValidation type="whole" allowBlank="1" showInputMessage="1" showErrorMessage="1" sqref="J9:K13" xr:uid="{00000000-0002-0000-0000-000002000000}">
      <formula1>-999999999</formula1>
      <formula2>9999999999</formula2>
    </dataValidation>
    <dataValidation type="whole" allowBlank="1" showInputMessage="1" showErrorMessage="1" error="0～74までの数字を入力してください。" sqref="D10:E13" xr:uid="{00000000-0002-0000-0000-000003000000}">
      <formula1>0</formula1>
      <formula2>74</formula2>
    </dataValidation>
    <dataValidation type="whole" allowBlank="1" showInputMessage="1" showErrorMessage="1" error="マイナスの数字は入力できません。" promptTitle="《ステップ②》" prompt="所得金額を入力してください" sqref="F9:G9" xr:uid="{00000000-0002-0000-0000-000004000000}">
      <formula1>0</formula1>
      <formula2>9999999999</formula2>
    </dataValidation>
  </dataValidations>
  <pageMargins left="0.25" right="0.25" top="0.75" bottom="0.75" header="0.3" footer="0.3"/>
  <pageSetup paperSize="9" scale="5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V54"/>
  <sheetViews>
    <sheetView topLeftCell="B1" workbookViewId="0">
      <selection activeCell="AI7" sqref="AI7:AP7"/>
    </sheetView>
  </sheetViews>
  <sheetFormatPr defaultRowHeight="13.5" x14ac:dyDescent="0.15"/>
  <cols>
    <col min="1" max="74" width="2.125" style="64" customWidth="1"/>
    <col min="75" max="16384" width="9" style="64"/>
  </cols>
  <sheetData>
    <row r="1" spans="1:74" x14ac:dyDescent="0.15">
      <c r="A1" s="63"/>
      <c r="B1" s="63"/>
      <c r="C1" s="322" t="s">
        <v>59</v>
      </c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  <c r="AW1" s="323"/>
      <c r="AX1" s="323"/>
      <c r="AY1" s="323"/>
      <c r="AZ1" s="323"/>
      <c r="BA1" s="323"/>
      <c r="BB1" s="323"/>
      <c r="BC1" s="323"/>
      <c r="BD1" s="323"/>
      <c r="BE1" s="323"/>
      <c r="BF1" s="323"/>
      <c r="BG1" s="323"/>
      <c r="BH1" s="323"/>
      <c r="BI1" s="323"/>
      <c r="BJ1" s="323"/>
      <c r="BK1" s="323"/>
      <c r="BL1" s="323"/>
      <c r="BM1" s="323"/>
      <c r="BN1" s="323"/>
      <c r="BO1" s="323"/>
      <c r="BP1" s="323"/>
      <c r="BQ1" s="323"/>
      <c r="BR1" s="323"/>
      <c r="BS1" s="323"/>
      <c r="BT1" s="323"/>
      <c r="BU1" s="323"/>
      <c r="BV1" s="323"/>
    </row>
    <row r="2" spans="1:74" x14ac:dyDescent="0.15">
      <c r="A2" s="63"/>
      <c r="B2" s="6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V2" s="323"/>
      <c r="AW2" s="323"/>
      <c r="AX2" s="323"/>
      <c r="AY2" s="323"/>
      <c r="AZ2" s="323"/>
      <c r="BA2" s="323"/>
      <c r="BB2" s="323"/>
      <c r="BC2" s="323"/>
      <c r="BD2" s="323"/>
      <c r="BE2" s="323"/>
      <c r="BF2" s="323"/>
      <c r="BG2" s="323"/>
      <c r="BH2" s="323"/>
      <c r="BI2" s="323"/>
      <c r="BJ2" s="323"/>
      <c r="BK2" s="323"/>
      <c r="BL2" s="323"/>
      <c r="BM2" s="323"/>
      <c r="BN2" s="323"/>
      <c r="BO2" s="323"/>
      <c r="BP2" s="323"/>
      <c r="BQ2" s="323"/>
      <c r="BR2" s="323"/>
      <c r="BS2" s="323"/>
      <c r="BT2" s="323"/>
      <c r="BU2" s="323"/>
      <c r="BV2" s="323"/>
    </row>
    <row r="3" spans="1:74" x14ac:dyDescent="0.15">
      <c r="A3" s="63"/>
      <c r="B3" s="6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23"/>
      <c r="AN3" s="323"/>
      <c r="AO3" s="323"/>
      <c r="AP3" s="323"/>
      <c r="AQ3" s="323"/>
      <c r="AR3" s="323"/>
      <c r="AS3" s="323"/>
      <c r="AT3" s="323"/>
      <c r="AU3" s="323"/>
      <c r="AV3" s="323"/>
      <c r="AW3" s="323"/>
      <c r="AX3" s="323"/>
      <c r="AY3" s="323"/>
      <c r="AZ3" s="323"/>
      <c r="BA3" s="323"/>
      <c r="BB3" s="323"/>
      <c r="BC3" s="323"/>
      <c r="BD3" s="323"/>
      <c r="BE3" s="323"/>
      <c r="BF3" s="323"/>
      <c r="BG3" s="323"/>
      <c r="BH3" s="323"/>
      <c r="BI3" s="323"/>
      <c r="BJ3" s="323"/>
      <c r="BK3" s="323"/>
      <c r="BL3" s="323"/>
      <c r="BM3" s="323"/>
      <c r="BN3" s="323"/>
      <c r="BO3" s="323"/>
      <c r="BP3" s="323"/>
      <c r="BQ3" s="323"/>
      <c r="BR3" s="323"/>
      <c r="BS3" s="323"/>
      <c r="BT3" s="323"/>
      <c r="BU3" s="323"/>
      <c r="BV3" s="323"/>
    </row>
    <row r="4" spans="1:74" x14ac:dyDescent="0.1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329" t="s">
        <v>85</v>
      </c>
      <c r="BH4" s="330"/>
      <c r="BI4" s="330"/>
      <c r="BJ4" s="330"/>
      <c r="BK4" s="330"/>
      <c r="BL4" s="330"/>
      <c r="BM4" s="330"/>
      <c r="BN4" s="330"/>
      <c r="BO4" s="330"/>
      <c r="BP4" s="330"/>
      <c r="BQ4" s="330"/>
      <c r="BR4" s="330"/>
      <c r="BS4" s="330"/>
      <c r="BT4" s="330"/>
      <c r="BU4" s="330"/>
      <c r="BV4" s="330"/>
    </row>
    <row r="5" spans="1:74" ht="20.100000000000001" customHeight="1" x14ac:dyDescent="0.15">
      <c r="A5" s="65"/>
      <c r="B5" s="65"/>
      <c r="C5" s="199" t="s">
        <v>4</v>
      </c>
      <c r="D5" s="225"/>
      <c r="E5" s="225"/>
      <c r="F5" s="225"/>
      <c r="G5" s="225"/>
      <c r="H5" s="225"/>
      <c r="I5" s="225"/>
      <c r="J5" s="229" t="s">
        <v>55</v>
      </c>
      <c r="K5" s="229"/>
      <c r="L5" s="230"/>
      <c r="M5" s="230"/>
      <c r="N5" s="233" t="s">
        <v>86</v>
      </c>
      <c r="O5" s="234"/>
      <c r="P5" s="234"/>
      <c r="Q5" s="234"/>
      <c r="R5" s="234"/>
      <c r="S5" s="234"/>
      <c r="T5" s="235"/>
      <c r="U5" s="233" t="s">
        <v>87</v>
      </c>
      <c r="V5" s="234"/>
      <c r="W5" s="234"/>
      <c r="X5" s="234"/>
      <c r="Y5" s="234"/>
      <c r="Z5" s="234"/>
      <c r="AA5" s="235"/>
      <c r="AB5" s="233" t="s">
        <v>83</v>
      </c>
      <c r="AC5" s="234"/>
      <c r="AD5" s="234"/>
      <c r="AE5" s="234"/>
      <c r="AF5" s="234"/>
      <c r="AG5" s="234"/>
      <c r="AH5" s="235"/>
      <c r="AI5" s="239" t="s">
        <v>67</v>
      </c>
      <c r="AJ5" s="240"/>
      <c r="AK5" s="241"/>
      <c r="AL5" s="241"/>
      <c r="AM5" s="241"/>
      <c r="AN5" s="241"/>
      <c r="AO5" s="241"/>
      <c r="AP5" s="242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330"/>
      <c r="BH5" s="330"/>
      <c r="BI5" s="330"/>
      <c r="BJ5" s="330"/>
      <c r="BK5" s="330"/>
      <c r="BL5" s="330"/>
      <c r="BM5" s="330"/>
      <c r="BN5" s="330"/>
      <c r="BO5" s="330"/>
      <c r="BP5" s="330"/>
      <c r="BQ5" s="330"/>
      <c r="BR5" s="330"/>
      <c r="BS5" s="330"/>
      <c r="BT5" s="330"/>
      <c r="BU5" s="330"/>
      <c r="BV5" s="330"/>
    </row>
    <row r="6" spans="1:74" ht="20.100000000000001" customHeight="1" x14ac:dyDescent="0.15">
      <c r="A6" s="65"/>
      <c r="B6" s="65"/>
      <c r="C6" s="226"/>
      <c r="D6" s="227"/>
      <c r="E6" s="227"/>
      <c r="F6" s="227"/>
      <c r="G6" s="227"/>
      <c r="H6" s="227"/>
      <c r="I6" s="227"/>
      <c r="J6" s="231"/>
      <c r="K6" s="231"/>
      <c r="L6" s="232"/>
      <c r="M6" s="232"/>
      <c r="N6" s="236"/>
      <c r="O6" s="237"/>
      <c r="P6" s="237"/>
      <c r="Q6" s="237"/>
      <c r="R6" s="237"/>
      <c r="S6" s="237"/>
      <c r="T6" s="238"/>
      <c r="U6" s="236"/>
      <c r="V6" s="237"/>
      <c r="W6" s="237"/>
      <c r="X6" s="237"/>
      <c r="Y6" s="237"/>
      <c r="Z6" s="237"/>
      <c r="AA6" s="238"/>
      <c r="AB6" s="236"/>
      <c r="AC6" s="237"/>
      <c r="AD6" s="237"/>
      <c r="AE6" s="237"/>
      <c r="AF6" s="237"/>
      <c r="AG6" s="237"/>
      <c r="AH6" s="238"/>
      <c r="AI6" s="239"/>
      <c r="AJ6" s="240"/>
      <c r="AK6" s="241"/>
      <c r="AL6" s="241"/>
      <c r="AM6" s="241"/>
      <c r="AN6" s="241"/>
      <c r="AO6" s="241"/>
      <c r="AP6" s="242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3"/>
      <c r="BU6" s="63"/>
      <c r="BV6" s="63"/>
    </row>
    <row r="7" spans="1:74" ht="20.100000000000001" customHeight="1" x14ac:dyDescent="0.15">
      <c r="A7" s="65"/>
      <c r="B7" s="65"/>
      <c r="C7" s="223" t="s">
        <v>18</v>
      </c>
      <c r="D7" s="222"/>
      <c r="E7" s="222"/>
      <c r="F7" s="222"/>
      <c r="G7" s="222"/>
      <c r="H7" s="222"/>
      <c r="I7" s="224"/>
      <c r="J7" s="220">
        <v>30</v>
      </c>
      <c r="K7" s="221"/>
      <c r="L7" s="222"/>
      <c r="M7" s="222"/>
      <c r="N7" s="279">
        <v>1920000</v>
      </c>
      <c r="O7" s="222"/>
      <c r="P7" s="222"/>
      <c r="Q7" s="222"/>
      <c r="R7" s="222"/>
      <c r="S7" s="222"/>
      <c r="T7" s="224"/>
      <c r="U7" s="279">
        <v>0</v>
      </c>
      <c r="V7" s="222"/>
      <c r="W7" s="222"/>
      <c r="X7" s="222"/>
      <c r="Y7" s="222"/>
      <c r="Z7" s="222"/>
      <c r="AA7" s="224"/>
      <c r="AB7" s="279">
        <v>0</v>
      </c>
      <c r="AC7" s="222"/>
      <c r="AD7" s="222"/>
      <c r="AE7" s="222"/>
      <c r="AF7" s="222"/>
      <c r="AG7" s="222"/>
      <c r="AH7" s="224"/>
      <c r="AI7" s="160">
        <v>1590000</v>
      </c>
      <c r="AJ7" s="228"/>
      <c r="AK7" s="228"/>
      <c r="AL7" s="228"/>
      <c r="AM7" s="228"/>
      <c r="AN7" s="228"/>
      <c r="AO7" s="228"/>
      <c r="AP7" s="161"/>
      <c r="AQ7" s="65"/>
      <c r="AR7" s="65"/>
      <c r="AS7" s="280" t="s">
        <v>45</v>
      </c>
      <c r="AT7" s="281"/>
      <c r="AU7" s="282"/>
      <c r="AV7" s="280"/>
      <c r="AW7" s="281"/>
      <c r="AX7" s="281"/>
      <c r="AY7" s="281"/>
      <c r="AZ7" s="281"/>
      <c r="BA7" s="281"/>
      <c r="BB7" s="281"/>
      <c r="BC7" s="281"/>
      <c r="BD7" s="281"/>
      <c r="BE7" s="281"/>
      <c r="BF7" s="281"/>
      <c r="BG7" s="282"/>
      <c r="BH7" s="66"/>
      <c r="BI7" s="67"/>
      <c r="BJ7" s="68"/>
      <c r="BK7" s="67"/>
      <c r="BL7" s="67"/>
      <c r="BM7" s="67"/>
      <c r="BN7" s="67"/>
      <c r="BO7" s="67"/>
      <c r="BP7" s="67"/>
      <c r="BQ7" s="67"/>
      <c r="BR7" s="67"/>
      <c r="BS7" s="67"/>
      <c r="BT7" s="66"/>
      <c r="BU7" s="67"/>
      <c r="BV7" s="68"/>
    </row>
    <row r="8" spans="1:74" ht="20.100000000000001" customHeight="1" x14ac:dyDescent="0.15">
      <c r="A8" s="65"/>
      <c r="B8" s="65"/>
      <c r="C8" s="223" t="s">
        <v>26</v>
      </c>
      <c r="D8" s="222"/>
      <c r="E8" s="222"/>
      <c r="F8" s="222"/>
      <c r="G8" s="222"/>
      <c r="H8" s="222"/>
      <c r="I8" s="224"/>
      <c r="J8" s="220">
        <v>35</v>
      </c>
      <c r="K8" s="221"/>
      <c r="L8" s="222"/>
      <c r="M8" s="222"/>
      <c r="N8" s="279">
        <v>0</v>
      </c>
      <c r="O8" s="222"/>
      <c r="P8" s="222"/>
      <c r="Q8" s="222"/>
      <c r="R8" s="222"/>
      <c r="S8" s="222"/>
      <c r="T8" s="224"/>
      <c r="U8" s="279">
        <v>0</v>
      </c>
      <c r="V8" s="222"/>
      <c r="W8" s="222"/>
      <c r="X8" s="222"/>
      <c r="Y8" s="222"/>
      <c r="Z8" s="222"/>
      <c r="AA8" s="224"/>
      <c r="AB8" s="279">
        <v>2000000</v>
      </c>
      <c r="AC8" s="222"/>
      <c r="AD8" s="222"/>
      <c r="AE8" s="222"/>
      <c r="AF8" s="222"/>
      <c r="AG8" s="222"/>
      <c r="AH8" s="224"/>
      <c r="AI8" s="160">
        <v>1670000</v>
      </c>
      <c r="AJ8" s="228"/>
      <c r="AK8" s="228"/>
      <c r="AL8" s="228"/>
      <c r="AM8" s="228"/>
      <c r="AN8" s="228"/>
      <c r="AO8" s="228"/>
      <c r="AP8" s="161"/>
      <c r="AQ8" s="65"/>
      <c r="AR8" s="65"/>
      <c r="AS8" s="283"/>
      <c r="AT8" s="284"/>
      <c r="AU8" s="285"/>
      <c r="AV8" s="286"/>
      <c r="AW8" s="287"/>
      <c r="AX8" s="287"/>
      <c r="AY8" s="287"/>
      <c r="AZ8" s="287"/>
      <c r="BA8" s="287"/>
      <c r="BB8" s="287"/>
      <c r="BC8" s="287"/>
      <c r="BD8" s="287"/>
      <c r="BE8" s="287"/>
      <c r="BF8" s="287"/>
      <c r="BG8" s="288"/>
      <c r="BH8" s="69"/>
      <c r="BI8" s="70"/>
      <c r="BJ8" s="71"/>
      <c r="BK8" s="70"/>
      <c r="BL8" s="70"/>
      <c r="BM8" s="70"/>
      <c r="BN8" s="70"/>
      <c r="BO8" s="70"/>
      <c r="BP8" s="70"/>
      <c r="BQ8" s="70"/>
      <c r="BR8" s="70"/>
      <c r="BS8" s="70"/>
      <c r="BT8" s="69"/>
      <c r="BU8" s="70"/>
      <c r="BV8" s="71"/>
    </row>
    <row r="9" spans="1:74" ht="20.100000000000001" customHeight="1" x14ac:dyDescent="0.15">
      <c r="A9" s="65"/>
      <c r="B9" s="65"/>
      <c r="C9" s="223" t="s">
        <v>27</v>
      </c>
      <c r="D9" s="222"/>
      <c r="E9" s="222"/>
      <c r="F9" s="222"/>
      <c r="G9" s="222"/>
      <c r="H9" s="222"/>
      <c r="I9" s="224"/>
      <c r="J9" s="220">
        <v>65</v>
      </c>
      <c r="K9" s="221"/>
      <c r="L9" s="222"/>
      <c r="M9" s="222"/>
      <c r="N9" s="279">
        <v>0</v>
      </c>
      <c r="O9" s="222"/>
      <c r="P9" s="222"/>
      <c r="Q9" s="222"/>
      <c r="R9" s="222"/>
      <c r="S9" s="222"/>
      <c r="T9" s="224"/>
      <c r="U9" s="279">
        <v>1150000</v>
      </c>
      <c r="V9" s="222"/>
      <c r="W9" s="222"/>
      <c r="X9" s="222"/>
      <c r="Y9" s="222"/>
      <c r="Z9" s="222"/>
      <c r="AA9" s="224"/>
      <c r="AB9" s="279">
        <v>0</v>
      </c>
      <c r="AC9" s="222"/>
      <c r="AD9" s="222"/>
      <c r="AE9" s="222"/>
      <c r="AF9" s="222"/>
      <c r="AG9" s="222"/>
      <c r="AH9" s="224"/>
      <c r="AI9" s="160">
        <v>820000</v>
      </c>
      <c r="AJ9" s="228"/>
      <c r="AK9" s="228"/>
      <c r="AL9" s="228"/>
      <c r="AM9" s="228"/>
      <c r="AN9" s="228"/>
      <c r="AO9" s="228"/>
      <c r="AP9" s="161"/>
      <c r="AQ9" s="65"/>
      <c r="AR9" s="65"/>
      <c r="AS9" s="283"/>
      <c r="AT9" s="284"/>
      <c r="AU9" s="285"/>
      <c r="AV9" s="303" t="s">
        <v>46</v>
      </c>
      <c r="AW9" s="304"/>
      <c r="AX9" s="304"/>
      <c r="AY9" s="304"/>
      <c r="AZ9" s="304"/>
      <c r="BA9" s="304"/>
      <c r="BB9" s="304"/>
      <c r="BC9" s="304"/>
      <c r="BD9" s="304"/>
      <c r="BE9" s="304"/>
      <c r="BF9" s="304"/>
      <c r="BG9" s="305"/>
      <c r="BH9" s="280" t="s">
        <v>32</v>
      </c>
      <c r="BI9" s="281"/>
      <c r="BJ9" s="282"/>
      <c r="BK9" s="261" t="s">
        <v>47</v>
      </c>
      <c r="BL9" s="262"/>
      <c r="BM9" s="262"/>
      <c r="BN9" s="262"/>
      <c r="BO9" s="262"/>
      <c r="BP9" s="262"/>
      <c r="BQ9" s="262"/>
      <c r="BR9" s="262"/>
      <c r="BS9" s="263"/>
      <c r="BT9" s="69"/>
      <c r="BU9" s="70"/>
      <c r="BV9" s="71"/>
    </row>
    <row r="10" spans="1:74" ht="20.100000000000001" customHeight="1" x14ac:dyDescent="0.15">
      <c r="A10" s="65"/>
      <c r="B10" s="65"/>
      <c r="C10" s="223" t="s">
        <v>28</v>
      </c>
      <c r="D10" s="222"/>
      <c r="E10" s="222"/>
      <c r="F10" s="222"/>
      <c r="G10" s="222"/>
      <c r="H10" s="222"/>
      <c r="I10" s="224"/>
      <c r="J10" s="220"/>
      <c r="K10" s="221"/>
      <c r="L10" s="222"/>
      <c r="M10" s="222"/>
      <c r="N10" s="279"/>
      <c r="O10" s="222"/>
      <c r="P10" s="222"/>
      <c r="Q10" s="222"/>
      <c r="R10" s="222"/>
      <c r="S10" s="222"/>
      <c r="T10" s="224"/>
      <c r="U10" s="279"/>
      <c r="V10" s="222"/>
      <c r="W10" s="222"/>
      <c r="X10" s="222"/>
      <c r="Y10" s="222"/>
      <c r="Z10" s="222"/>
      <c r="AA10" s="224"/>
      <c r="AB10" s="279"/>
      <c r="AC10" s="222"/>
      <c r="AD10" s="222"/>
      <c r="AE10" s="222"/>
      <c r="AF10" s="222"/>
      <c r="AG10" s="222"/>
      <c r="AH10" s="224"/>
      <c r="AI10" s="160"/>
      <c r="AJ10" s="228"/>
      <c r="AK10" s="228"/>
      <c r="AL10" s="228"/>
      <c r="AM10" s="228"/>
      <c r="AN10" s="228"/>
      <c r="AO10" s="228"/>
      <c r="AP10" s="161"/>
      <c r="AQ10" s="65"/>
      <c r="AR10" s="65"/>
      <c r="AS10" s="283"/>
      <c r="AT10" s="284"/>
      <c r="AU10" s="285"/>
      <c r="AV10" s="306"/>
      <c r="AW10" s="307"/>
      <c r="AX10" s="307"/>
      <c r="AY10" s="307"/>
      <c r="AZ10" s="307"/>
      <c r="BA10" s="307"/>
      <c r="BB10" s="307"/>
      <c r="BC10" s="307"/>
      <c r="BD10" s="307"/>
      <c r="BE10" s="307"/>
      <c r="BF10" s="307"/>
      <c r="BG10" s="308"/>
      <c r="BH10" s="286"/>
      <c r="BI10" s="287"/>
      <c r="BJ10" s="288"/>
      <c r="BK10" s="267"/>
      <c r="BL10" s="268"/>
      <c r="BM10" s="268"/>
      <c r="BN10" s="268"/>
      <c r="BO10" s="268"/>
      <c r="BP10" s="268"/>
      <c r="BQ10" s="268"/>
      <c r="BR10" s="268"/>
      <c r="BS10" s="269"/>
      <c r="BT10" s="69"/>
      <c r="BU10" s="70"/>
      <c r="BV10" s="71"/>
    </row>
    <row r="11" spans="1:74" ht="20.100000000000001" customHeight="1" x14ac:dyDescent="0.15">
      <c r="A11" s="65"/>
      <c r="B11" s="65"/>
      <c r="C11" s="223" t="s">
        <v>29</v>
      </c>
      <c r="D11" s="222"/>
      <c r="E11" s="222"/>
      <c r="F11" s="222"/>
      <c r="G11" s="222"/>
      <c r="H11" s="222"/>
      <c r="I11" s="224"/>
      <c r="J11" s="220"/>
      <c r="K11" s="221"/>
      <c r="L11" s="222"/>
      <c r="M11" s="222"/>
      <c r="N11" s="279"/>
      <c r="O11" s="222"/>
      <c r="P11" s="222"/>
      <c r="Q11" s="222"/>
      <c r="R11" s="222"/>
      <c r="S11" s="222"/>
      <c r="T11" s="224"/>
      <c r="U11" s="279"/>
      <c r="V11" s="222"/>
      <c r="W11" s="222"/>
      <c r="X11" s="222"/>
      <c r="Y11" s="222"/>
      <c r="Z11" s="222"/>
      <c r="AA11" s="224"/>
      <c r="AB11" s="279"/>
      <c r="AC11" s="222"/>
      <c r="AD11" s="222"/>
      <c r="AE11" s="222"/>
      <c r="AF11" s="222"/>
      <c r="AG11" s="222"/>
      <c r="AH11" s="224"/>
      <c r="AI11" s="160"/>
      <c r="AJ11" s="228"/>
      <c r="AK11" s="228"/>
      <c r="AL11" s="228"/>
      <c r="AM11" s="228"/>
      <c r="AN11" s="228"/>
      <c r="AO11" s="228"/>
      <c r="AP11" s="161"/>
      <c r="AQ11" s="65"/>
      <c r="AR11" s="65"/>
      <c r="AS11" s="283"/>
      <c r="AT11" s="284"/>
      <c r="AU11" s="285"/>
      <c r="AV11" s="280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282"/>
      <c r="BH11" s="66"/>
      <c r="BI11" s="67"/>
      <c r="BJ11" s="68"/>
      <c r="BK11" s="66"/>
      <c r="BL11" s="67"/>
      <c r="BM11" s="67"/>
      <c r="BN11" s="66"/>
      <c r="BO11" s="67"/>
      <c r="BP11" s="68"/>
      <c r="BQ11" s="67"/>
      <c r="BR11" s="67"/>
      <c r="BS11" s="68"/>
      <c r="BT11" s="67"/>
      <c r="BU11" s="67"/>
      <c r="BV11" s="68"/>
    </row>
    <row r="12" spans="1:74" ht="12.95" customHeight="1" x14ac:dyDescent="0.15">
      <c r="A12" s="65"/>
      <c r="B12" s="65"/>
      <c r="C12" s="72"/>
      <c r="D12" s="72"/>
      <c r="E12" s="72"/>
      <c r="F12" s="72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286"/>
      <c r="AT12" s="287"/>
      <c r="AU12" s="288"/>
      <c r="AV12" s="286"/>
      <c r="AW12" s="287"/>
      <c r="AX12" s="287"/>
      <c r="AY12" s="287"/>
      <c r="AZ12" s="287"/>
      <c r="BA12" s="287"/>
      <c r="BB12" s="287"/>
      <c r="BC12" s="287"/>
      <c r="BD12" s="287"/>
      <c r="BE12" s="287"/>
      <c r="BF12" s="287"/>
      <c r="BG12" s="288"/>
      <c r="BH12" s="74"/>
      <c r="BI12" s="75"/>
      <c r="BJ12" s="76"/>
      <c r="BK12" s="74"/>
      <c r="BL12" s="75"/>
      <c r="BM12" s="75"/>
      <c r="BN12" s="74"/>
      <c r="BO12" s="75"/>
      <c r="BP12" s="76"/>
      <c r="BQ12" s="75"/>
      <c r="BR12" s="75"/>
      <c r="BS12" s="76"/>
      <c r="BT12" s="75"/>
      <c r="BU12" s="75"/>
      <c r="BV12" s="76"/>
    </row>
    <row r="13" spans="1:74" ht="12.95" customHeight="1" x14ac:dyDescent="0.15">
      <c r="A13" s="73"/>
      <c r="B13" s="73"/>
      <c r="C13" s="72"/>
      <c r="D13" s="72"/>
      <c r="E13" s="72"/>
      <c r="F13" s="72"/>
      <c r="G13" s="72"/>
      <c r="H13" s="72"/>
      <c r="I13" s="72"/>
      <c r="J13" s="73"/>
      <c r="K13" s="73"/>
      <c r="L13" s="73"/>
      <c r="M13" s="73"/>
      <c r="N13" s="73"/>
      <c r="O13" s="73"/>
      <c r="P13" s="315" t="s">
        <v>88</v>
      </c>
      <c r="Q13" s="284"/>
      <c r="R13" s="284"/>
      <c r="S13" s="284"/>
      <c r="T13" s="284"/>
      <c r="U13" s="284"/>
      <c r="V13" s="284"/>
      <c r="W13" s="284"/>
      <c r="X13" s="284"/>
      <c r="Y13" s="284"/>
      <c r="Z13" s="284"/>
      <c r="AA13" s="284"/>
      <c r="AB13" s="284"/>
      <c r="AC13" s="284"/>
      <c r="AD13" s="284"/>
      <c r="AE13" s="284"/>
      <c r="AF13" s="284"/>
      <c r="AG13" s="284"/>
      <c r="AH13" s="284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66"/>
      <c r="AT13" s="67"/>
      <c r="AU13" s="68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6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8"/>
    </row>
    <row r="14" spans="1:74" ht="12.95" customHeight="1" x14ac:dyDescent="0.1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7"/>
      <c r="N14" s="77"/>
      <c r="O14" s="77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77"/>
      <c r="AJ14" s="77"/>
      <c r="AK14" s="77"/>
      <c r="AL14" s="77"/>
      <c r="AM14" s="77"/>
      <c r="AN14" s="73"/>
      <c r="AO14" s="73"/>
      <c r="AP14" s="73"/>
      <c r="AQ14" s="73"/>
      <c r="AR14" s="73"/>
      <c r="AS14" s="74"/>
      <c r="AT14" s="75"/>
      <c r="AU14" s="76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4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6"/>
    </row>
    <row r="15" spans="1:74" ht="12.95" customHeight="1" x14ac:dyDescent="0.15">
      <c r="A15" s="73"/>
      <c r="B15" s="73"/>
      <c r="C15" s="72"/>
      <c r="D15" s="72"/>
      <c r="E15" s="72"/>
      <c r="F15" s="72"/>
      <c r="G15" s="72"/>
      <c r="H15" s="72"/>
      <c r="I15" s="72"/>
      <c r="J15" s="72"/>
      <c r="K15" s="73"/>
      <c r="L15" s="73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9" t="s">
        <v>25</v>
      </c>
      <c r="AZ15" s="73"/>
      <c r="BA15" s="73"/>
      <c r="BB15" s="73"/>
      <c r="BC15" s="66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8"/>
    </row>
    <row r="16" spans="1:74" ht="12.95" customHeight="1" x14ac:dyDescent="0.15">
      <c r="A16" s="73"/>
      <c r="B16" s="73"/>
      <c r="C16" s="246" t="s">
        <v>31</v>
      </c>
      <c r="D16" s="247"/>
      <c r="E16" s="248"/>
      <c r="F16" s="243" t="s">
        <v>30</v>
      </c>
      <c r="G16" s="270" t="s">
        <v>34</v>
      </c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2"/>
      <c r="Y16" s="255" t="s">
        <v>32</v>
      </c>
      <c r="Z16" s="256"/>
      <c r="AA16" s="80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2"/>
      <c r="AP16" s="73"/>
      <c r="AQ16" s="73"/>
      <c r="AR16" s="73"/>
      <c r="AS16" s="206" t="s">
        <v>48</v>
      </c>
      <c r="AT16" s="289"/>
      <c r="AU16" s="83"/>
      <c r="AV16" s="300" t="s">
        <v>52</v>
      </c>
      <c r="AW16" s="301"/>
      <c r="AX16" s="301"/>
      <c r="AY16" s="302"/>
      <c r="AZ16" s="316">
        <v>2000000</v>
      </c>
      <c r="BA16" s="317"/>
      <c r="BB16" s="317"/>
      <c r="BC16" s="317"/>
      <c r="BD16" s="317"/>
      <c r="BE16" s="317"/>
      <c r="BF16" s="317"/>
      <c r="BG16" s="318"/>
      <c r="BH16" s="73"/>
      <c r="BI16" s="206" t="s">
        <v>50</v>
      </c>
      <c r="BJ16" s="207"/>
      <c r="BK16" s="80"/>
      <c r="BL16" s="81"/>
      <c r="BM16" s="81"/>
      <c r="BN16" s="81"/>
      <c r="BO16" s="82"/>
      <c r="BP16" s="81"/>
      <c r="BQ16" s="81"/>
      <c r="BR16" s="81"/>
      <c r="BS16" s="81"/>
      <c r="BT16" s="81"/>
      <c r="BU16" s="81"/>
      <c r="BV16" s="82"/>
    </row>
    <row r="17" spans="1:74" ht="12.95" customHeight="1" x14ac:dyDescent="0.15">
      <c r="A17" s="73"/>
      <c r="B17" s="73"/>
      <c r="C17" s="249"/>
      <c r="D17" s="250"/>
      <c r="E17" s="251"/>
      <c r="F17" s="244"/>
      <c r="G17" s="273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5"/>
      <c r="Y17" s="257"/>
      <c r="Z17" s="258"/>
      <c r="AA17" s="66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8"/>
      <c r="AP17" s="73"/>
      <c r="AQ17" s="73"/>
      <c r="AR17" s="73"/>
      <c r="AS17" s="290"/>
      <c r="AT17" s="291"/>
      <c r="AU17" s="84"/>
      <c r="AV17" s="80"/>
      <c r="AW17" s="81"/>
      <c r="AX17" s="81"/>
      <c r="AY17" s="82"/>
      <c r="AZ17" s="105"/>
      <c r="BA17" s="105"/>
      <c r="BB17" s="105"/>
      <c r="BC17" s="105"/>
      <c r="BD17" s="105"/>
      <c r="BE17" s="105"/>
      <c r="BF17" s="105"/>
      <c r="BG17" s="106"/>
      <c r="BH17" s="73"/>
      <c r="BI17" s="208"/>
      <c r="BJ17" s="209"/>
      <c r="BK17" s="80"/>
      <c r="BL17" s="81"/>
      <c r="BM17" s="81"/>
      <c r="BN17" s="81"/>
      <c r="BO17" s="82"/>
      <c r="BP17" s="81"/>
      <c r="BQ17" s="81"/>
      <c r="BR17" s="81"/>
      <c r="BS17" s="81"/>
      <c r="BT17" s="81"/>
      <c r="BU17" s="81"/>
      <c r="BV17" s="82"/>
    </row>
    <row r="18" spans="1:74" ht="12.95" customHeight="1" x14ac:dyDescent="0.15">
      <c r="A18" s="73"/>
      <c r="B18" s="73"/>
      <c r="C18" s="249"/>
      <c r="D18" s="250"/>
      <c r="E18" s="251"/>
      <c r="F18" s="244"/>
      <c r="G18" s="273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5"/>
      <c r="Y18" s="257"/>
      <c r="Z18" s="258"/>
      <c r="AA18" s="261" t="s">
        <v>33</v>
      </c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3"/>
      <c r="AP18" s="73"/>
      <c r="AQ18" s="73"/>
      <c r="AR18" s="73"/>
      <c r="AS18" s="290"/>
      <c r="AT18" s="291"/>
      <c r="AU18" s="300" t="s">
        <v>54</v>
      </c>
      <c r="AV18" s="301"/>
      <c r="AW18" s="301"/>
      <c r="AX18" s="301"/>
      <c r="AY18" s="302"/>
      <c r="AZ18" s="316">
        <v>700000</v>
      </c>
      <c r="BA18" s="317"/>
      <c r="BB18" s="317"/>
      <c r="BC18" s="317"/>
      <c r="BD18" s="317"/>
      <c r="BE18" s="317"/>
      <c r="BF18" s="317"/>
      <c r="BG18" s="318"/>
      <c r="BH18" s="73"/>
      <c r="BI18" s="208"/>
      <c r="BJ18" s="209"/>
      <c r="BK18" s="80"/>
      <c r="BL18" s="81"/>
      <c r="BM18" s="81"/>
      <c r="BN18" s="81"/>
      <c r="BO18" s="82"/>
      <c r="BP18" s="81"/>
      <c r="BQ18" s="81"/>
      <c r="BR18" s="81"/>
      <c r="BS18" s="81"/>
      <c r="BT18" s="81"/>
      <c r="BU18" s="81"/>
      <c r="BV18" s="82"/>
    </row>
    <row r="19" spans="1:74" ht="12.95" customHeight="1" x14ac:dyDescent="0.15">
      <c r="A19" s="73"/>
      <c r="B19" s="73"/>
      <c r="C19" s="249"/>
      <c r="D19" s="250"/>
      <c r="E19" s="251"/>
      <c r="F19" s="244"/>
      <c r="G19" s="273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5"/>
      <c r="Y19" s="257"/>
      <c r="Z19" s="258"/>
      <c r="AA19" s="264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  <c r="AL19" s="265"/>
      <c r="AM19" s="265"/>
      <c r="AN19" s="265"/>
      <c r="AO19" s="266"/>
      <c r="AP19" s="73"/>
      <c r="AQ19" s="73"/>
      <c r="AR19" s="73"/>
      <c r="AS19" s="290"/>
      <c r="AT19" s="291"/>
      <c r="AU19" s="80"/>
      <c r="AV19" s="81"/>
      <c r="AW19" s="81"/>
      <c r="AX19" s="81"/>
      <c r="AY19" s="82"/>
      <c r="AZ19" s="107"/>
      <c r="BA19" s="108"/>
      <c r="BB19" s="108"/>
      <c r="BC19" s="108"/>
      <c r="BD19" s="108"/>
      <c r="BE19" s="108"/>
      <c r="BF19" s="108"/>
      <c r="BG19" s="109"/>
      <c r="BH19" s="73"/>
      <c r="BI19" s="208"/>
      <c r="BJ19" s="209"/>
      <c r="BK19" s="80"/>
      <c r="BL19" s="81"/>
      <c r="BM19" s="81"/>
      <c r="BN19" s="81"/>
      <c r="BO19" s="82"/>
      <c r="BP19" s="81"/>
      <c r="BQ19" s="81"/>
      <c r="BR19" s="81"/>
      <c r="BS19" s="81"/>
      <c r="BT19" s="81"/>
      <c r="BU19" s="81"/>
      <c r="BV19" s="82"/>
    </row>
    <row r="20" spans="1:74" ht="12.95" customHeight="1" x14ac:dyDescent="0.15">
      <c r="A20" s="73"/>
      <c r="B20" s="73"/>
      <c r="C20" s="252"/>
      <c r="D20" s="253"/>
      <c r="E20" s="254"/>
      <c r="F20" s="245"/>
      <c r="G20" s="276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8"/>
      <c r="Y20" s="259"/>
      <c r="Z20" s="260"/>
      <c r="AA20" s="267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L20" s="268"/>
      <c r="AM20" s="268"/>
      <c r="AN20" s="268"/>
      <c r="AO20" s="269"/>
      <c r="AP20" s="73"/>
      <c r="AQ20" s="73"/>
      <c r="AR20" s="73"/>
      <c r="AS20" s="290"/>
      <c r="AT20" s="291"/>
      <c r="AU20" s="80"/>
      <c r="AV20" s="81"/>
      <c r="AW20" s="81"/>
      <c r="AX20" s="81"/>
      <c r="AY20" s="82"/>
      <c r="AZ20" s="107"/>
      <c r="BA20" s="108"/>
      <c r="BB20" s="108"/>
      <c r="BC20" s="108"/>
      <c r="BD20" s="108"/>
      <c r="BE20" s="108"/>
      <c r="BF20" s="108"/>
      <c r="BG20" s="109"/>
      <c r="BH20" s="73"/>
      <c r="BI20" s="208"/>
      <c r="BJ20" s="209"/>
      <c r="BK20" s="80"/>
      <c r="BL20" s="81"/>
      <c r="BM20" s="81"/>
      <c r="BN20" s="81"/>
      <c r="BO20" s="82"/>
      <c r="BP20" s="81"/>
      <c r="BQ20" s="81"/>
      <c r="BR20" s="81"/>
      <c r="BS20" s="81"/>
      <c r="BT20" s="81"/>
      <c r="BU20" s="81"/>
      <c r="BV20" s="82"/>
    </row>
    <row r="21" spans="1:74" ht="12.95" customHeight="1" x14ac:dyDescent="0.15">
      <c r="A21" s="73"/>
      <c r="B21" s="73"/>
      <c r="C21" s="80"/>
      <c r="D21" s="81"/>
      <c r="E21" s="81"/>
      <c r="F21" s="81"/>
      <c r="G21" s="81"/>
      <c r="H21" s="81"/>
      <c r="I21" s="82"/>
      <c r="J21" s="80"/>
      <c r="K21" s="81"/>
      <c r="L21" s="81"/>
      <c r="M21" s="81"/>
      <c r="N21" s="81"/>
      <c r="O21" s="81"/>
      <c r="P21" s="81"/>
      <c r="Q21" s="82"/>
      <c r="R21" s="80"/>
      <c r="S21" s="81"/>
      <c r="T21" s="81"/>
      <c r="U21" s="81"/>
      <c r="V21" s="81"/>
      <c r="W21" s="81"/>
      <c r="X21" s="81"/>
      <c r="Y21" s="82"/>
      <c r="Z21" s="80"/>
      <c r="AA21" s="81"/>
      <c r="AB21" s="81"/>
      <c r="AC21" s="81"/>
      <c r="AD21" s="81"/>
      <c r="AE21" s="81"/>
      <c r="AF21" s="81"/>
      <c r="AG21" s="82"/>
      <c r="AH21" s="80"/>
      <c r="AI21" s="81"/>
      <c r="AJ21" s="81"/>
      <c r="AK21" s="81"/>
      <c r="AL21" s="81"/>
      <c r="AM21" s="81"/>
      <c r="AN21" s="81"/>
      <c r="AO21" s="82"/>
      <c r="AP21" s="73"/>
      <c r="AQ21" s="73"/>
      <c r="AR21" s="73"/>
      <c r="AS21" s="290"/>
      <c r="AT21" s="291"/>
      <c r="AU21" s="80"/>
      <c r="AV21" s="81"/>
      <c r="AW21" s="81"/>
      <c r="AX21" s="81"/>
      <c r="AY21" s="82"/>
      <c r="AZ21" s="107"/>
      <c r="BA21" s="108"/>
      <c r="BB21" s="108"/>
      <c r="BC21" s="108"/>
      <c r="BD21" s="108"/>
      <c r="BE21" s="108"/>
      <c r="BF21" s="108"/>
      <c r="BG21" s="109"/>
      <c r="BH21" s="73"/>
      <c r="BI21" s="208"/>
      <c r="BJ21" s="209"/>
      <c r="BK21" s="80"/>
      <c r="BL21" s="81"/>
      <c r="BM21" s="81"/>
      <c r="BN21" s="81"/>
      <c r="BO21" s="82"/>
      <c r="BP21" s="81"/>
      <c r="BQ21" s="81"/>
      <c r="BR21" s="81"/>
      <c r="BS21" s="81"/>
      <c r="BT21" s="81"/>
      <c r="BU21" s="81"/>
      <c r="BV21" s="82"/>
    </row>
    <row r="22" spans="1:74" ht="12.95" customHeight="1" x14ac:dyDescent="0.15">
      <c r="A22" s="73"/>
      <c r="B22" s="73"/>
      <c r="C22" s="66"/>
      <c r="D22" s="67"/>
      <c r="E22" s="67"/>
      <c r="F22" s="67"/>
      <c r="G22" s="67"/>
      <c r="H22" s="67"/>
      <c r="I22" s="68"/>
      <c r="J22" s="212">
        <v>3000000</v>
      </c>
      <c r="K22" s="213"/>
      <c r="L22" s="213"/>
      <c r="M22" s="213"/>
      <c r="N22" s="213"/>
      <c r="O22" s="213"/>
      <c r="P22" s="213"/>
      <c r="Q22" s="85" t="s">
        <v>24</v>
      </c>
      <c r="R22" s="216">
        <v>1920000</v>
      </c>
      <c r="S22" s="217"/>
      <c r="T22" s="217"/>
      <c r="U22" s="217"/>
      <c r="V22" s="217"/>
      <c r="W22" s="217"/>
      <c r="X22" s="217"/>
      <c r="Y22" s="85" t="s">
        <v>24</v>
      </c>
      <c r="Z22" s="216">
        <v>550000</v>
      </c>
      <c r="AA22" s="217"/>
      <c r="AB22" s="217"/>
      <c r="AC22" s="217"/>
      <c r="AD22" s="217"/>
      <c r="AE22" s="217"/>
      <c r="AF22" s="217"/>
      <c r="AG22" s="85" t="s">
        <v>24</v>
      </c>
      <c r="AH22" s="216">
        <v>150000</v>
      </c>
      <c r="AI22" s="217"/>
      <c r="AJ22" s="217"/>
      <c r="AK22" s="217"/>
      <c r="AL22" s="217"/>
      <c r="AM22" s="217"/>
      <c r="AN22" s="217"/>
      <c r="AO22" s="85" t="s">
        <v>24</v>
      </c>
      <c r="AP22" s="73"/>
      <c r="AQ22" s="73"/>
      <c r="AR22" s="73"/>
      <c r="AS22" s="290"/>
      <c r="AT22" s="291"/>
      <c r="AU22" s="83"/>
      <c r="AV22" s="80"/>
      <c r="AW22" s="81"/>
      <c r="AX22" s="81"/>
      <c r="AY22" s="82"/>
      <c r="AZ22" s="107"/>
      <c r="BA22" s="108"/>
      <c r="BB22" s="108"/>
      <c r="BC22" s="108"/>
      <c r="BD22" s="108"/>
      <c r="BE22" s="108"/>
      <c r="BF22" s="108"/>
      <c r="BG22" s="109"/>
      <c r="BH22" s="73"/>
      <c r="BI22" s="208"/>
      <c r="BJ22" s="209"/>
      <c r="BK22" s="80"/>
      <c r="BL22" s="81"/>
      <c r="BM22" s="81"/>
      <c r="BN22" s="81"/>
      <c r="BO22" s="82"/>
      <c r="BP22" s="81"/>
      <c r="BQ22" s="81"/>
      <c r="BR22" s="81"/>
      <c r="BS22" s="81"/>
      <c r="BT22" s="81"/>
      <c r="BU22" s="81"/>
      <c r="BV22" s="82"/>
    </row>
    <row r="23" spans="1:74" ht="12.95" customHeight="1" x14ac:dyDescent="0.15">
      <c r="A23" s="73"/>
      <c r="B23" s="73"/>
      <c r="C23" s="74"/>
      <c r="D23" s="75"/>
      <c r="E23" s="75"/>
      <c r="F23" s="75"/>
      <c r="G23" s="75"/>
      <c r="H23" s="75"/>
      <c r="I23" s="76"/>
      <c r="J23" s="214"/>
      <c r="K23" s="215"/>
      <c r="L23" s="215"/>
      <c r="M23" s="215"/>
      <c r="N23" s="215"/>
      <c r="O23" s="215"/>
      <c r="P23" s="215"/>
      <c r="Q23" s="76"/>
      <c r="R23" s="218"/>
      <c r="S23" s="219"/>
      <c r="T23" s="219"/>
      <c r="U23" s="219"/>
      <c r="V23" s="219"/>
      <c r="W23" s="219"/>
      <c r="X23" s="219"/>
      <c r="Y23" s="76"/>
      <c r="Z23" s="218"/>
      <c r="AA23" s="219"/>
      <c r="AB23" s="219"/>
      <c r="AC23" s="219"/>
      <c r="AD23" s="219"/>
      <c r="AE23" s="219"/>
      <c r="AF23" s="219"/>
      <c r="AG23" s="76"/>
      <c r="AH23" s="218"/>
      <c r="AI23" s="219"/>
      <c r="AJ23" s="219"/>
      <c r="AK23" s="219"/>
      <c r="AL23" s="219"/>
      <c r="AM23" s="219"/>
      <c r="AN23" s="219"/>
      <c r="AO23" s="76"/>
      <c r="AP23" s="73"/>
      <c r="AQ23" s="73"/>
      <c r="AR23" s="73"/>
      <c r="AS23" s="290"/>
      <c r="AT23" s="291"/>
      <c r="AU23" s="84"/>
      <c r="AV23" s="80"/>
      <c r="AW23" s="81"/>
      <c r="AX23" s="81"/>
      <c r="AY23" s="82"/>
      <c r="AZ23" s="107"/>
      <c r="BA23" s="108"/>
      <c r="BB23" s="108"/>
      <c r="BC23" s="108"/>
      <c r="BD23" s="108"/>
      <c r="BE23" s="108"/>
      <c r="BF23" s="108"/>
      <c r="BG23" s="109"/>
      <c r="BH23" s="73"/>
      <c r="BI23" s="208"/>
      <c r="BJ23" s="209"/>
      <c r="BK23" s="80"/>
      <c r="BL23" s="81"/>
      <c r="BM23" s="81"/>
      <c r="BN23" s="81"/>
      <c r="BO23" s="82"/>
      <c r="BP23" s="81"/>
      <c r="BQ23" s="81"/>
      <c r="BR23" s="81"/>
      <c r="BS23" s="81"/>
      <c r="BT23" s="81"/>
      <c r="BU23" s="81"/>
      <c r="BV23" s="82"/>
    </row>
    <row r="24" spans="1:74" ht="12.95" customHeight="1" x14ac:dyDescent="0.15">
      <c r="A24" s="73"/>
      <c r="B24" s="73"/>
      <c r="C24" s="66"/>
      <c r="D24" s="67"/>
      <c r="E24" s="67"/>
      <c r="F24" s="67"/>
      <c r="G24" s="67"/>
      <c r="H24" s="68"/>
      <c r="I24" s="66"/>
      <c r="J24" s="67"/>
      <c r="K24" s="67"/>
      <c r="L24" s="68"/>
      <c r="M24" s="66"/>
      <c r="N24" s="67"/>
      <c r="O24" s="67"/>
      <c r="P24" s="67"/>
      <c r="Q24" s="67"/>
      <c r="R24" s="67"/>
      <c r="S24" s="67"/>
      <c r="T24" s="67"/>
      <c r="U24" s="68"/>
      <c r="V24" s="67"/>
      <c r="W24" s="67"/>
      <c r="X24" s="67"/>
      <c r="Y24" s="67"/>
      <c r="Z24" s="66"/>
      <c r="AA24" s="67"/>
      <c r="AB24" s="67"/>
      <c r="AC24" s="68"/>
      <c r="AD24" s="67"/>
      <c r="AE24" s="67"/>
      <c r="AF24" s="67"/>
      <c r="AG24" s="68"/>
      <c r="AH24" s="67"/>
      <c r="AI24" s="67"/>
      <c r="AJ24" s="67"/>
      <c r="AK24" s="68"/>
      <c r="AL24" s="67"/>
      <c r="AM24" s="67"/>
      <c r="AN24" s="67"/>
      <c r="AO24" s="68"/>
      <c r="AP24" s="73"/>
      <c r="AQ24" s="73"/>
      <c r="AR24" s="73"/>
      <c r="AS24" s="290"/>
      <c r="AT24" s="291"/>
      <c r="AU24" s="83"/>
      <c r="AV24" s="80"/>
      <c r="AW24" s="81"/>
      <c r="AX24" s="81"/>
      <c r="AY24" s="82"/>
      <c r="AZ24" s="107"/>
      <c r="BA24" s="108"/>
      <c r="BB24" s="108"/>
      <c r="BC24" s="108"/>
      <c r="BD24" s="108"/>
      <c r="BE24" s="108"/>
      <c r="BF24" s="108"/>
      <c r="BG24" s="109"/>
      <c r="BH24" s="73"/>
      <c r="BI24" s="208"/>
      <c r="BJ24" s="209"/>
      <c r="BK24" s="80"/>
      <c r="BL24" s="81"/>
      <c r="BM24" s="81"/>
      <c r="BN24" s="81"/>
      <c r="BO24" s="82"/>
      <c r="BP24" s="81"/>
      <c r="BQ24" s="81"/>
      <c r="BR24" s="81"/>
      <c r="BS24" s="81"/>
      <c r="BT24" s="81"/>
      <c r="BU24" s="81"/>
      <c r="BV24" s="82"/>
    </row>
    <row r="25" spans="1:74" ht="12.95" customHeight="1" x14ac:dyDescent="0.15">
      <c r="A25" s="73"/>
      <c r="B25" s="73"/>
      <c r="C25" s="74"/>
      <c r="D25" s="75"/>
      <c r="E25" s="75"/>
      <c r="F25" s="75"/>
      <c r="G25" s="75"/>
      <c r="H25" s="86"/>
      <c r="I25" s="74"/>
      <c r="J25" s="75"/>
      <c r="K25" s="75"/>
      <c r="L25" s="76"/>
      <c r="M25" s="80"/>
      <c r="N25" s="81"/>
      <c r="O25" s="81"/>
      <c r="P25" s="81"/>
      <c r="Q25" s="81"/>
      <c r="R25" s="81"/>
      <c r="S25" s="81"/>
      <c r="T25" s="81"/>
      <c r="U25" s="82"/>
      <c r="V25" s="81"/>
      <c r="W25" s="81"/>
      <c r="X25" s="81"/>
      <c r="Y25" s="82"/>
      <c r="Z25" s="69"/>
      <c r="AA25" s="70"/>
      <c r="AB25" s="70"/>
      <c r="AC25" s="71"/>
      <c r="AD25" s="70"/>
      <c r="AE25" s="70"/>
      <c r="AF25" s="70"/>
      <c r="AG25" s="71"/>
      <c r="AH25" s="70"/>
      <c r="AI25" s="70"/>
      <c r="AJ25" s="70"/>
      <c r="AK25" s="71"/>
      <c r="AL25" s="70"/>
      <c r="AM25" s="70"/>
      <c r="AN25" s="70"/>
      <c r="AO25" s="71"/>
      <c r="AP25" s="73"/>
      <c r="AQ25" s="73"/>
      <c r="AR25" s="73"/>
      <c r="AS25" s="290"/>
      <c r="AT25" s="291"/>
      <c r="AU25" s="84"/>
      <c r="AV25" s="80"/>
      <c r="AW25" s="81"/>
      <c r="AX25" s="81"/>
      <c r="AY25" s="82"/>
      <c r="AZ25" s="107"/>
      <c r="BA25" s="108"/>
      <c r="BB25" s="108"/>
      <c r="BC25" s="108"/>
      <c r="BD25" s="108"/>
      <c r="BE25" s="108"/>
      <c r="BF25" s="108"/>
      <c r="BG25" s="109"/>
      <c r="BH25" s="73"/>
      <c r="BI25" s="208"/>
      <c r="BJ25" s="209"/>
      <c r="BK25" s="80"/>
      <c r="BL25" s="81"/>
      <c r="BM25" s="81"/>
      <c r="BN25" s="81"/>
      <c r="BO25" s="82"/>
      <c r="BP25" s="81"/>
      <c r="BQ25" s="81"/>
      <c r="BR25" s="81"/>
      <c r="BS25" s="81"/>
      <c r="BT25" s="81"/>
      <c r="BU25" s="81"/>
      <c r="BV25" s="82"/>
    </row>
    <row r="26" spans="1:74" ht="12.95" customHeight="1" x14ac:dyDescent="0.15">
      <c r="A26" s="73"/>
      <c r="B26" s="73"/>
      <c r="C26" s="83"/>
      <c r="D26" s="67"/>
      <c r="E26" s="83"/>
      <c r="F26" s="67"/>
      <c r="G26" s="66"/>
      <c r="H26" s="83"/>
      <c r="I26" s="66"/>
      <c r="J26" s="67"/>
      <c r="K26" s="87"/>
      <c r="L26" s="68"/>
      <c r="M26" s="66"/>
      <c r="N26" s="67"/>
      <c r="O26" s="67"/>
      <c r="P26" s="67"/>
      <c r="Q26" s="67"/>
      <c r="R26" s="67"/>
      <c r="S26" s="67"/>
      <c r="T26" s="67"/>
      <c r="U26" s="68"/>
      <c r="V26" s="67"/>
      <c r="W26" s="67"/>
      <c r="X26" s="67"/>
      <c r="Y26" s="67"/>
      <c r="Z26" s="66"/>
      <c r="AA26" s="88"/>
      <c r="AB26" s="67"/>
      <c r="AC26" s="68"/>
      <c r="AD26" s="66"/>
      <c r="AE26" s="88"/>
      <c r="AF26" s="67"/>
      <c r="AG26" s="68"/>
      <c r="AH26" s="66"/>
      <c r="AI26" s="88"/>
      <c r="AJ26" s="67"/>
      <c r="AK26" s="68"/>
      <c r="AL26" s="66"/>
      <c r="AM26" s="88"/>
      <c r="AN26" s="67"/>
      <c r="AO26" s="68"/>
      <c r="AP26" s="73"/>
      <c r="AQ26" s="73"/>
      <c r="AR26" s="73"/>
      <c r="AS26" s="292"/>
      <c r="AT26" s="293"/>
      <c r="AU26" s="80"/>
      <c r="AV26" s="81"/>
      <c r="AW26" s="81"/>
      <c r="AX26" s="81"/>
      <c r="AY26" s="82"/>
      <c r="AZ26" s="107"/>
      <c r="BA26" s="108"/>
      <c r="BB26" s="108"/>
      <c r="BC26" s="108"/>
      <c r="BD26" s="108"/>
      <c r="BE26" s="108"/>
      <c r="BF26" s="108"/>
      <c r="BG26" s="109"/>
      <c r="BH26" s="73"/>
      <c r="BI26" s="208"/>
      <c r="BJ26" s="209"/>
      <c r="BK26" s="80"/>
      <c r="BL26" s="81"/>
      <c r="BM26" s="81"/>
      <c r="BN26" s="81"/>
      <c r="BO26" s="82"/>
      <c r="BP26" s="81"/>
      <c r="BQ26" s="81"/>
      <c r="BR26" s="81"/>
      <c r="BS26" s="81"/>
      <c r="BT26" s="81"/>
      <c r="BU26" s="81"/>
      <c r="BV26" s="82"/>
    </row>
    <row r="27" spans="1:74" ht="12.95" customHeight="1" x14ac:dyDescent="0.15">
      <c r="A27" s="73"/>
      <c r="B27" s="73"/>
      <c r="C27" s="86"/>
      <c r="D27" s="81"/>
      <c r="E27" s="86"/>
      <c r="F27" s="81"/>
      <c r="G27" s="80"/>
      <c r="H27" s="86"/>
      <c r="I27" s="74"/>
      <c r="J27" s="75"/>
      <c r="K27" s="89"/>
      <c r="L27" s="76"/>
      <c r="M27" s="74"/>
      <c r="N27" s="75"/>
      <c r="O27" s="75"/>
      <c r="P27" s="75"/>
      <c r="Q27" s="75"/>
      <c r="R27" s="75"/>
      <c r="S27" s="75"/>
      <c r="T27" s="75"/>
      <c r="U27" s="76"/>
      <c r="V27" s="75"/>
      <c r="W27" s="75"/>
      <c r="X27" s="75"/>
      <c r="Y27" s="75"/>
      <c r="Z27" s="74"/>
      <c r="AA27" s="90"/>
      <c r="AB27" s="75"/>
      <c r="AC27" s="76"/>
      <c r="AD27" s="74"/>
      <c r="AE27" s="90"/>
      <c r="AF27" s="75"/>
      <c r="AG27" s="76"/>
      <c r="AH27" s="74"/>
      <c r="AI27" s="90"/>
      <c r="AJ27" s="75"/>
      <c r="AK27" s="76"/>
      <c r="AL27" s="74"/>
      <c r="AM27" s="90"/>
      <c r="AN27" s="75"/>
      <c r="AO27" s="76"/>
      <c r="AP27" s="73"/>
      <c r="AQ27" s="73"/>
      <c r="AR27" s="73"/>
      <c r="AS27" s="294" t="s">
        <v>49</v>
      </c>
      <c r="AT27" s="295"/>
      <c r="AU27" s="83"/>
      <c r="AV27" s="300" t="s">
        <v>52</v>
      </c>
      <c r="AW27" s="301"/>
      <c r="AX27" s="301"/>
      <c r="AY27" s="302"/>
      <c r="AZ27" s="316">
        <v>1500000</v>
      </c>
      <c r="BA27" s="317"/>
      <c r="BB27" s="317"/>
      <c r="BC27" s="317"/>
      <c r="BD27" s="317"/>
      <c r="BE27" s="317"/>
      <c r="BF27" s="317"/>
      <c r="BG27" s="318"/>
      <c r="BH27" s="73"/>
      <c r="BI27" s="208"/>
      <c r="BJ27" s="209"/>
      <c r="BK27" s="80"/>
      <c r="BL27" s="81"/>
      <c r="BM27" s="81"/>
      <c r="BN27" s="81"/>
      <c r="BO27" s="82"/>
      <c r="BP27" s="81"/>
      <c r="BQ27" s="81"/>
      <c r="BR27" s="81"/>
      <c r="BS27" s="81"/>
      <c r="BT27" s="81"/>
      <c r="BU27" s="81"/>
      <c r="BV27" s="82"/>
    </row>
    <row r="28" spans="1:74" ht="12.95" customHeight="1" x14ac:dyDescent="0.1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296"/>
      <c r="AT28" s="297"/>
      <c r="AU28" s="84"/>
      <c r="AV28" s="80"/>
      <c r="AW28" s="81"/>
      <c r="AX28" s="81"/>
      <c r="AY28" s="82"/>
      <c r="AZ28" s="107"/>
      <c r="BA28" s="108"/>
      <c r="BB28" s="108"/>
      <c r="BC28" s="108"/>
      <c r="BD28" s="108"/>
      <c r="BE28" s="108"/>
      <c r="BF28" s="108"/>
      <c r="BG28" s="109"/>
      <c r="BH28" s="73"/>
      <c r="BI28" s="208"/>
      <c r="BJ28" s="209"/>
      <c r="BK28" s="80"/>
      <c r="BL28" s="81"/>
      <c r="BM28" s="81"/>
      <c r="BN28" s="81"/>
      <c r="BO28" s="82"/>
      <c r="BP28" s="81"/>
      <c r="BQ28" s="81"/>
      <c r="BR28" s="81"/>
      <c r="BS28" s="81"/>
      <c r="BT28" s="81"/>
      <c r="BU28" s="81"/>
      <c r="BV28" s="82"/>
    </row>
    <row r="29" spans="1:74" ht="12.95" customHeight="1" x14ac:dyDescent="0.1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65"/>
      <c r="AK29" s="65"/>
      <c r="AL29" s="65"/>
      <c r="AM29" s="65"/>
      <c r="AN29" s="65"/>
      <c r="AO29" s="65"/>
      <c r="AP29" s="73"/>
      <c r="AQ29" s="73"/>
      <c r="AR29" s="73"/>
      <c r="AS29" s="296"/>
      <c r="AT29" s="297"/>
      <c r="AU29" s="300" t="s">
        <v>54</v>
      </c>
      <c r="AV29" s="301"/>
      <c r="AW29" s="301"/>
      <c r="AX29" s="301"/>
      <c r="AY29" s="302"/>
      <c r="AZ29" s="316">
        <v>500000</v>
      </c>
      <c r="BA29" s="317"/>
      <c r="BB29" s="317"/>
      <c r="BC29" s="317"/>
      <c r="BD29" s="317"/>
      <c r="BE29" s="317"/>
      <c r="BF29" s="317"/>
      <c r="BG29" s="318"/>
      <c r="BH29" s="73"/>
      <c r="BI29" s="208"/>
      <c r="BJ29" s="209"/>
      <c r="BK29" s="80"/>
      <c r="BL29" s="81"/>
      <c r="BM29" s="81"/>
      <c r="BN29" s="81"/>
      <c r="BO29" s="82"/>
      <c r="BP29" s="81"/>
      <c r="BQ29" s="81"/>
      <c r="BR29" s="81"/>
      <c r="BS29" s="81"/>
      <c r="BT29" s="81"/>
      <c r="BU29" s="81"/>
      <c r="BV29" s="82"/>
    </row>
    <row r="30" spans="1:74" ht="12.95" customHeight="1" x14ac:dyDescent="0.1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315" t="s">
        <v>89</v>
      </c>
      <c r="Q30" s="284"/>
      <c r="R30" s="284"/>
      <c r="S30" s="284"/>
      <c r="T30" s="284"/>
      <c r="U30" s="284"/>
      <c r="V30" s="284"/>
      <c r="W30" s="284"/>
      <c r="X30" s="284"/>
      <c r="Y30" s="284"/>
      <c r="Z30" s="284"/>
      <c r="AA30" s="284"/>
      <c r="AB30" s="284"/>
      <c r="AC30" s="284"/>
      <c r="AD30" s="284"/>
      <c r="AE30" s="284"/>
      <c r="AF30" s="284"/>
      <c r="AG30" s="284"/>
      <c r="AH30" s="284"/>
      <c r="AI30" s="73"/>
      <c r="AJ30" s="65"/>
      <c r="AK30" s="65"/>
      <c r="AL30" s="65"/>
      <c r="AM30" s="65"/>
      <c r="AN30" s="65"/>
      <c r="AO30" s="65"/>
      <c r="AP30" s="73"/>
      <c r="AQ30" s="73"/>
      <c r="AR30" s="73"/>
      <c r="AS30" s="296"/>
      <c r="AT30" s="297"/>
      <c r="AU30" s="80"/>
      <c r="AV30" s="81"/>
      <c r="AW30" s="81"/>
      <c r="AX30" s="81"/>
      <c r="AY30" s="82"/>
      <c r="AZ30" s="107"/>
      <c r="BA30" s="108"/>
      <c r="BB30" s="108"/>
      <c r="BC30" s="108"/>
      <c r="BD30" s="108"/>
      <c r="BE30" s="108"/>
      <c r="BF30" s="108"/>
      <c r="BG30" s="109"/>
      <c r="BH30" s="73"/>
      <c r="BI30" s="210"/>
      <c r="BJ30" s="211"/>
      <c r="BK30" s="80"/>
      <c r="BL30" s="81"/>
      <c r="BM30" s="81"/>
      <c r="BN30" s="81"/>
      <c r="BO30" s="82"/>
      <c r="BP30" s="81"/>
      <c r="BQ30" s="81"/>
      <c r="BR30" s="81"/>
      <c r="BS30" s="81"/>
      <c r="BT30" s="81"/>
      <c r="BU30" s="81"/>
      <c r="BV30" s="82"/>
    </row>
    <row r="31" spans="1:74" ht="12.95" customHeight="1" x14ac:dyDescent="0.1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284"/>
      <c r="Q31" s="284"/>
      <c r="R31" s="284"/>
      <c r="S31" s="284"/>
      <c r="T31" s="284"/>
      <c r="U31" s="284"/>
      <c r="V31" s="284"/>
      <c r="W31" s="284"/>
      <c r="X31" s="284"/>
      <c r="Y31" s="284"/>
      <c r="Z31" s="284"/>
      <c r="AA31" s="284"/>
      <c r="AB31" s="284"/>
      <c r="AC31" s="284"/>
      <c r="AD31" s="284"/>
      <c r="AE31" s="284"/>
      <c r="AF31" s="284"/>
      <c r="AG31" s="284"/>
      <c r="AH31" s="284"/>
      <c r="AI31" s="73"/>
      <c r="AJ31" s="65"/>
      <c r="AK31" s="65"/>
      <c r="AL31" s="65"/>
      <c r="AM31" s="65"/>
      <c r="AN31" s="65"/>
      <c r="AO31" s="65"/>
      <c r="AP31" s="73"/>
      <c r="AQ31" s="73"/>
      <c r="AR31" s="73"/>
      <c r="AS31" s="296"/>
      <c r="AT31" s="297"/>
      <c r="AU31" s="80"/>
      <c r="AV31" s="81"/>
      <c r="AW31" s="81"/>
      <c r="AX31" s="81"/>
      <c r="AY31" s="82"/>
      <c r="AZ31" s="107"/>
      <c r="BA31" s="108"/>
      <c r="BB31" s="108"/>
      <c r="BC31" s="108"/>
      <c r="BD31" s="108"/>
      <c r="BE31" s="108"/>
      <c r="BF31" s="108"/>
      <c r="BG31" s="109"/>
      <c r="BH31" s="73"/>
      <c r="BI31" s="294" t="s">
        <v>51</v>
      </c>
      <c r="BJ31" s="289"/>
      <c r="BK31" s="80"/>
      <c r="BL31" s="81"/>
      <c r="BM31" s="81"/>
      <c r="BN31" s="81"/>
      <c r="BO31" s="82"/>
      <c r="BP31" s="81"/>
      <c r="BQ31" s="81"/>
      <c r="BR31" s="81"/>
      <c r="BS31" s="81"/>
      <c r="BT31" s="81"/>
      <c r="BU31" s="81"/>
      <c r="BV31" s="82"/>
    </row>
    <row r="32" spans="1:74" ht="12.95" customHeight="1" x14ac:dyDescent="0.1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65"/>
      <c r="AK32" s="65"/>
      <c r="AL32" s="65"/>
      <c r="AM32" s="65"/>
      <c r="AN32" s="65"/>
      <c r="AO32" s="65"/>
      <c r="AP32" s="73"/>
      <c r="AQ32" s="73"/>
      <c r="AR32" s="73"/>
      <c r="AS32" s="296"/>
      <c r="AT32" s="297"/>
      <c r="AU32" s="80"/>
      <c r="AV32" s="81"/>
      <c r="AW32" s="81"/>
      <c r="AX32" s="81"/>
      <c r="AY32" s="82"/>
      <c r="AZ32" s="107"/>
      <c r="BA32" s="108"/>
      <c r="BB32" s="108"/>
      <c r="BC32" s="108"/>
      <c r="BD32" s="108"/>
      <c r="BE32" s="108"/>
      <c r="BF32" s="108"/>
      <c r="BG32" s="109"/>
      <c r="BH32" s="73"/>
      <c r="BI32" s="290"/>
      <c r="BJ32" s="291"/>
      <c r="BK32" s="80"/>
      <c r="BL32" s="81"/>
      <c r="BM32" s="81"/>
      <c r="BN32" s="81"/>
      <c r="BO32" s="82"/>
      <c r="BP32" s="81"/>
      <c r="BQ32" s="81"/>
      <c r="BR32" s="81"/>
      <c r="BS32" s="81"/>
      <c r="BT32" s="81"/>
      <c r="BU32" s="81"/>
      <c r="BV32" s="82"/>
    </row>
    <row r="33" spans="1:74" ht="12.95" customHeight="1" x14ac:dyDescent="0.15">
      <c r="A33" s="73"/>
      <c r="B33" s="73"/>
      <c r="C33" s="73"/>
      <c r="D33" s="246" t="s">
        <v>37</v>
      </c>
      <c r="E33" s="247"/>
      <c r="F33" s="247"/>
      <c r="G33" s="248"/>
      <c r="H33" s="280" t="s">
        <v>30</v>
      </c>
      <c r="I33" s="281"/>
      <c r="J33" s="281"/>
      <c r="K33" s="281"/>
      <c r="L33" s="281"/>
      <c r="M33" s="282"/>
      <c r="N33" s="303" t="s">
        <v>35</v>
      </c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5"/>
      <c r="AI33" s="73"/>
      <c r="AJ33" s="65"/>
      <c r="AK33" s="65"/>
      <c r="AL33" s="65"/>
      <c r="AM33" s="65"/>
      <c r="AN33" s="65"/>
      <c r="AO33" s="65"/>
      <c r="AP33" s="73"/>
      <c r="AQ33" s="73"/>
      <c r="AR33" s="73"/>
      <c r="AS33" s="296"/>
      <c r="AT33" s="297"/>
      <c r="AU33" s="80"/>
      <c r="AV33" s="81"/>
      <c r="AW33" s="81"/>
      <c r="AX33" s="81"/>
      <c r="AY33" s="82"/>
      <c r="AZ33" s="107"/>
      <c r="BA33" s="108"/>
      <c r="BB33" s="108"/>
      <c r="BC33" s="108"/>
      <c r="BD33" s="108"/>
      <c r="BE33" s="108"/>
      <c r="BF33" s="108"/>
      <c r="BG33" s="109"/>
      <c r="BH33" s="73"/>
      <c r="BI33" s="290"/>
      <c r="BJ33" s="291"/>
      <c r="BK33" s="80"/>
      <c r="BL33" s="81"/>
      <c r="BM33" s="81"/>
      <c r="BN33" s="81"/>
      <c r="BO33" s="82"/>
      <c r="BP33" s="81"/>
      <c r="BQ33" s="81"/>
      <c r="BR33" s="81"/>
      <c r="BS33" s="81"/>
      <c r="BT33" s="81"/>
      <c r="BU33" s="81"/>
      <c r="BV33" s="82"/>
    </row>
    <row r="34" spans="1:74" ht="12.95" customHeight="1" x14ac:dyDescent="0.15">
      <c r="A34" s="73"/>
      <c r="B34" s="73"/>
      <c r="C34" s="73"/>
      <c r="D34" s="249"/>
      <c r="E34" s="250"/>
      <c r="F34" s="250"/>
      <c r="G34" s="251"/>
      <c r="H34" s="283"/>
      <c r="I34" s="284"/>
      <c r="J34" s="284"/>
      <c r="K34" s="284"/>
      <c r="L34" s="284"/>
      <c r="M34" s="285"/>
      <c r="N34" s="319"/>
      <c r="O34" s="320"/>
      <c r="P34" s="320"/>
      <c r="Q34" s="320"/>
      <c r="R34" s="320"/>
      <c r="S34" s="320"/>
      <c r="T34" s="320"/>
      <c r="U34" s="320"/>
      <c r="V34" s="320"/>
      <c r="W34" s="320"/>
      <c r="X34" s="320"/>
      <c r="Y34" s="320"/>
      <c r="Z34" s="320"/>
      <c r="AA34" s="320"/>
      <c r="AB34" s="320"/>
      <c r="AC34" s="320"/>
      <c r="AD34" s="320"/>
      <c r="AE34" s="320"/>
      <c r="AF34" s="320"/>
      <c r="AG34" s="320"/>
      <c r="AH34" s="321"/>
      <c r="AI34" s="73"/>
      <c r="AJ34" s="65"/>
      <c r="AK34" s="65"/>
      <c r="AL34" s="65"/>
      <c r="AM34" s="65"/>
      <c r="AN34" s="65"/>
      <c r="AO34" s="65"/>
      <c r="AP34" s="73"/>
      <c r="AQ34" s="73"/>
      <c r="AR34" s="73"/>
      <c r="AS34" s="296"/>
      <c r="AT34" s="297"/>
      <c r="AU34" s="80"/>
      <c r="AV34" s="81"/>
      <c r="AW34" s="81"/>
      <c r="AX34" s="81"/>
      <c r="AY34" s="82"/>
      <c r="AZ34" s="107"/>
      <c r="BA34" s="108"/>
      <c r="BB34" s="108"/>
      <c r="BC34" s="108"/>
      <c r="BD34" s="108"/>
      <c r="BE34" s="108"/>
      <c r="BF34" s="108"/>
      <c r="BG34" s="109"/>
      <c r="BH34" s="73"/>
      <c r="BI34" s="290"/>
      <c r="BJ34" s="291"/>
      <c r="BK34" s="80"/>
      <c r="BL34" s="81"/>
      <c r="BM34" s="81"/>
      <c r="BN34" s="81"/>
      <c r="BO34" s="82"/>
      <c r="BP34" s="81"/>
      <c r="BQ34" s="81"/>
      <c r="BR34" s="81"/>
      <c r="BS34" s="81"/>
      <c r="BT34" s="81"/>
      <c r="BU34" s="81"/>
      <c r="BV34" s="82"/>
    </row>
    <row r="35" spans="1:74" ht="12.95" customHeight="1" x14ac:dyDescent="0.15">
      <c r="A35" s="73"/>
      <c r="B35" s="73"/>
      <c r="C35" s="73"/>
      <c r="D35" s="249"/>
      <c r="E35" s="250"/>
      <c r="F35" s="250"/>
      <c r="G35" s="251"/>
      <c r="H35" s="283"/>
      <c r="I35" s="284"/>
      <c r="J35" s="284"/>
      <c r="K35" s="284"/>
      <c r="L35" s="284"/>
      <c r="M35" s="285"/>
      <c r="N35" s="319"/>
      <c r="O35" s="320"/>
      <c r="P35" s="320"/>
      <c r="Q35" s="320"/>
      <c r="R35" s="320"/>
      <c r="S35" s="320"/>
      <c r="T35" s="320"/>
      <c r="U35" s="320"/>
      <c r="V35" s="320"/>
      <c r="W35" s="320"/>
      <c r="X35" s="320"/>
      <c r="Y35" s="320"/>
      <c r="Z35" s="320"/>
      <c r="AA35" s="320"/>
      <c r="AB35" s="320"/>
      <c r="AC35" s="320"/>
      <c r="AD35" s="320"/>
      <c r="AE35" s="320"/>
      <c r="AF35" s="320"/>
      <c r="AG35" s="320"/>
      <c r="AH35" s="321"/>
      <c r="AI35" s="73"/>
      <c r="AJ35" s="65"/>
      <c r="AK35" s="65"/>
      <c r="AL35" s="65"/>
      <c r="AM35" s="65"/>
      <c r="AN35" s="65"/>
      <c r="AO35" s="65"/>
      <c r="AP35" s="73"/>
      <c r="AQ35" s="73"/>
      <c r="AR35" s="73"/>
      <c r="AS35" s="296"/>
      <c r="AT35" s="297"/>
      <c r="AU35" s="280" t="s">
        <v>53</v>
      </c>
      <c r="AV35" s="281"/>
      <c r="AW35" s="281"/>
      <c r="AX35" s="281"/>
      <c r="AY35" s="282"/>
      <c r="AZ35" s="212">
        <v>2000000</v>
      </c>
      <c r="BA35" s="213"/>
      <c r="BB35" s="213"/>
      <c r="BC35" s="213"/>
      <c r="BD35" s="213"/>
      <c r="BE35" s="213"/>
      <c r="BF35" s="213"/>
      <c r="BG35" s="309"/>
      <c r="BH35" s="70"/>
      <c r="BI35" s="290"/>
      <c r="BJ35" s="291"/>
      <c r="BK35" s="80"/>
      <c r="BL35" s="81"/>
      <c r="BM35" s="81"/>
      <c r="BN35" s="81"/>
      <c r="BO35" s="82"/>
      <c r="BP35" s="81"/>
      <c r="BQ35" s="81"/>
      <c r="BR35" s="81"/>
      <c r="BS35" s="81"/>
      <c r="BT35" s="81"/>
      <c r="BU35" s="81"/>
      <c r="BV35" s="82"/>
    </row>
    <row r="36" spans="1:74" ht="12.95" customHeight="1" x14ac:dyDescent="0.15">
      <c r="A36" s="73"/>
      <c r="B36" s="73"/>
      <c r="C36" s="73"/>
      <c r="D36" s="249"/>
      <c r="E36" s="250"/>
      <c r="F36" s="250"/>
      <c r="G36" s="251"/>
      <c r="H36" s="286"/>
      <c r="I36" s="287"/>
      <c r="J36" s="287"/>
      <c r="K36" s="287"/>
      <c r="L36" s="287"/>
      <c r="M36" s="288"/>
      <c r="N36" s="306"/>
      <c r="O36" s="307"/>
      <c r="P36" s="307"/>
      <c r="Q36" s="307"/>
      <c r="R36" s="307"/>
      <c r="S36" s="307"/>
      <c r="T36" s="307"/>
      <c r="U36" s="307"/>
      <c r="V36" s="307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  <c r="AG36" s="307"/>
      <c r="AH36" s="308"/>
      <c r="AI36" s="73"/>
      <c r="AJ36" s="65"/>
      <c r="AK36" s="65"/>
      <c r="AL36" s="65"/>
      <c r="AM36" s="65"/>
      <c r="AN36" s="65"/>
      <c r="AO36" s="65"/>
      <c r="AP36" s="73"/>
      <c r="AQ36" s="73"/>
      <c r="AR36" s="73"/>
      <c r="AS36" s="298"/>
      <c r="AT36" s="299"/>
      <c r="AU36" s="286"/>
      <c r="AV36" s="287"/>
      <c r="AW36" s="287"/>
      <c r="AX36" s="287"/>
      <c r="AY36" s="288"/>
      <c r="AZ36" s="214"/>
      <c r="BA36" s="215"/>
      <c r="BB36" s="215"/>
      <c r="BC36" s="215"/>
      <c r="BD36" s="215"/>
      <c r="BE36" s="215"/>
      <c r="BF36" s="215"/>
      <c r="BG36" s="310"/>
      <c r="BH36" s="70"/>
      <c r="BI36" s="292"/>
      <c r="BJ36" s="293"/>
      <c r="BK36" s="80"/>
      <c r="BL36" s="81"/>
      <c r="BM36" s="81"/>
      <c r="BN36" s="81"/>
      <c r="BO36" s="82"/>
      <c r="BP36" s="81"/>
      <c r="BQ36" s="81"/>
      <c r="BR36" s="81"/>
      <c r="BS36" s="81"/>
      <c r="BT36" s="81"/>
      <c r="BU36" s="81"/>
      <c r="BV36" s="82"/>
    </row>
    <row r="37" spans="1:74" ht="12.95" customHeight="1" thickBot="1" x14ac:dyDescent="0.2">
      <c r="A37" s="73"/>
      <c r="B37" s="73"/>
      <c r="C37" s="73"/>
      <c r="D37" s="249"/>
      <c r="E37" s="250"/>
      <c r="F37" s="250"/>
      <c r="G37" s="251"/>
      <c r="H37" s="280" t="s">
        <v>32</v>
      </c>
      <c r="I37" s="281"/>
      <c r="J37" s="281"/>
      <c r="K37" s="281"/>
      <c r="L37" s="281"/>
      <c r="M37" s="282"/>
      <c r="N37" s="261" t="s">
        <v>36</v>
      </c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3"/>
      <c r="AI37" s="73"/>
      <c r="AJ37" s="65"/>
      <c r="AK37" s="65"/>
      <c r="AL37" s="65"/>
      <c r="AM37" s="65"/>
      <c r="AN37" s="65"/>
      <c r="AO37" s="65"/>
      <c r="AP37" s="73"/>
      <c r="AQ37" s="73"/>
      <c r="AR37" s="73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</row>
    <row r="38" spans="1:74" ht="12.95" customHeight="1" x14ac:dyDescent="0.15">
      <c r="A38" s="73"/>
      <c r="B38" s="73"/>
      <c r="C38" s="73"/>
      <c r="D38" s="249"/>
      <c r="E38" s="250"/>
      <c r="F38" s="250"/>
      <c r="G38" s="251"/>
      <c r="H38" s="283"/>
      <c r="I38" s="284"/>
      <c r="J38" s="284"/>
      <c r="K38" s="284"/>
      <c r="L38" s="284"/>
      <c r="M38" s="285"/>
      <c r="N38" s="264"/>
      <c r="O38" s="265"/>
      <c r="P38" s="265"/>
      <c r="Q38" s="265"/>
      <c r="R38" s="265"/>
      <c r="S38" s="265"/>
      <c r="T38" s="265"/>
      <c r="U38" s="265"/>
      <c r="V38" s="265"/>
      <c r="W38" s="265"/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  <c r="AH38" s="266"/>
      <c r="AI38" s="73"/>
      <c r="AJ38" s="65"/>
      <c r="AK38" s="91"/>
      <c r="AL38" s="92"/>
      <c r="AM38" s="92"/>
      <c r="AN38" s="92"/>
      <c r="AO38" s="92"/>
      <c r="AP38" s="93"/>
      <c r="AQ38" s="93"/>
      <c r="AR38" s="93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4"/>
      <c r="BM38" s="65"/>
      <c r="BN38" s="65"/>
      <c r="BO38" s="65"/>
      <c r="BP38" s="65"/>
      <c r="BQ38" s="65"/>
      <c r="BR38" s="65"/>
      <c r="BS38" s="65"/>
      <c r="BT38" s="65"/>
      <c r="BU38" s="65"/>
      <c r="BV38" s="65"/>
    </row>
    <row r="39" spans="1:74" ht="12.95" customHeight="1" x14ac:dyDescent="0.15">
      <c r="A39" s="73"/>
      <c r="B39" s="73"/>
      <c r="C39" s="73"/>
      <c r="D39" s="249"/>
      <c r="E39" s="250"/>
      <c r="F39" s="250"/>
      <c r="G39" s="251"/>
      <c r="H39" s="286"/>
      <c r="I39" s="287"/>
      <c r="J39" s="287"/>
      <c r="K39" s="287"/>
      <c r="L39" s="287"/>
      <c r="M39" s="288"/>
      <c r="N39" s="267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  <c r="AA39" s="268"/>
      <c r="AB39" s="268"/>
      <c r="AC39" s="268"/>
      <c r="AD39" s="268"/>
      <c r="AE39" s="268"/>
      <c r="AF39" s="268"/>
      <c r="AG39" s="268"/>
      <c r="AH39" s="269"/>
      <c r="AI39" s="73"/>
      <c r="AJ39" s="65"/>
      <c r="AK39" s="95"/>
      <c r="AL39" s="96"/>
      <c r="AM39" s="96"/>
      <c r="AN39" s="324" t="s">
        <v>3</v>
      </c>
      <c r="AO39" s="312"/>
      <c r="AP39" s="312"/>
      <c r="AQ39" s="312"/>
      <c r="AR39" s="312"/>
      <c r="AS39" s="312"/>
      <c r="AT39" s="312"/>
      <c r="AU39" s="312"/>
      <c r="AV39" s="312"/>
      <c r="AW39" s="312"/>
      <c r="AX39" s="312"/>
      <c r="AY39" s="312"/>
      <c r="AZ39" s="312"/>
      <c r="BA39" s="312"/>
      <c r="BB39" s="312"/>
      <c r="BC39" s="312"/>
      <c r="BD39" s="96"/>
      <c r="BE39" s="96"/>
      <c r="BF39" s="96"/>
      <c r="BG39" s="96"/>
      <c r="BH39" s="96"/>
      <c r="BI39" s="96"/>
      <c r="BJ39" s="96"/>
      <c r="BK39" s="96"/>
      <c r="BL39" s="97"/>
      <c r="BM39" s="65"/>
      <c r="BN39" s="65"/>
      <c r="BO39" s="65"/>
      <c r="BP39" s="65"/>
      <c r="BQ39" s="65"/>
      <c r="BR39" s="65"/>
      <c r="BS39" s="65"/>
      <c r="BT39" s="65"/>
      <c r="BU39" s="65"/>
      <c r="BV39" s="65"/>
    </row>
    <row r="40" spans="1:74" ht="12.95" customHeight="1" x14ac:dyDescent="0.15">
      <c r="A40" s="73"/>
      <c r="B40" s="73"/>
      <c r="C40" s="73"/>
      <c r="D40" s="252"/>
      <c r="E40" s="253"/>
      <c r="F40" s="253"/>
      <c r="G40" s="254"/>
      <c r="H40" s="66"/>
      <c r="I40" s="73"/>
      <c r="J40" s="73"/>
      <c r="K40" s="67"/>
      <c r="L40" s="67"/>
      <c r="M40" s="68"/>
      <c r="N40" s="80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2"/>
      <c r="AI40" s="73"/>
      <c r="AJ40" s="65"/>
      <c r="AK40" s="95"/>
      <c r="AL40" s="96"/>
      <c r="AM40" s="96"/>
      <c r="AN40" s="312"/>
      <c r="AO40" s="312"/>
      <c r="AP40" s="312"/>
      <c r="AQ40" s="312"/>
      <c r="AR40" s="312"/>
      <c r="AS40" s="312"/>
      <c r="AT40" s="312"/>
      <c r="AU40" s="312"/>
      <c r="AV40" s="312"/>
      <c r="AW40" s="312"/>
      <c r="AX40" s="312"/>
      <c r="AY40" s="312"/>
      <c r="AZ40" s="312"/>
      <c r="BA40" s="312"/>
      <c r="BB40" s="312"/>
      <c r="BC40" s="312"/>
      <c r="BD40" s="96"/>
      <c r="BE40" s="96"/>
      <c r="BF40" s="96"/>
      <c r="BG40" s="96"/>
      <c r="BH40" s="96"/>
      <c r="BI40" s="96"/>
      <c r="BJ40" s="96"/>
      <c r="BK40" s="96"/>
      <c r="BL40" s="97"/>
      <c r="BM40" s="65"/>
      <c r="BN40" s="65"/>
      <c r="BO40" s="65"/>
      <c r="BP40" s="65"/>
      <c r="BQ40" s="65"/>
      <c r="BR40" s="65"/>
      <c r="BS40" s="65"/>
      <c r="BT40" s="65"/>
      <c r="BU40" s="65"/>
      <c r="BV40" s="65"/>
    </row>
    <row r="41" spans="1:74" ht="12.95" customHeight="1" x14ac:dyDescent="0.15">
      <c r="A41" s="73"/>
      <c r="B41" s="73"/>
      <c r="C41" s="73"/>
      <c r="D41" s="280" t="s">
        <v>38</v>
      </c>
      <c r="E41" s="281"/>
      <c r="F41" s="281"/>
      <c r="G41" s="281"/>
      <c r="H41" s="281"/>
      <c r="I41" s="281"/>
      <c r="J41" s="281"/>
      <c r="K41" s="281"/>
      <c r="L41" s="281"/>
      <c r="M41" s="282"/>
      <c r="N41" s="280" t="s">
        <v>39</v>
      </c>
      <c r="O41" s="281"/>
      <c r="P41" s="281"/>
      <c r="Q41" s="281"/>
      <c r="R41" s="281"/>
      <c r="S41" s="281"/>
      <c r="T41" s="281"/>
      <c r="U41" s="281"/>
      <c r="V41" s="281"/>
      <c r="W41" s="281"/>
      <c r="X41" s="282"/>
      <c r="Y41" s="280" t="s">
        <v>40</v>
      </c>
      <c r="Z41" s="281"/>
      <c r="AA41" s="281"/>
      <c r="AB41" s="281"/>
      <c r="AC41" s="281"/>
      <c r="AD41" s="281"/>
      <c r="AE41" s="281"/>
      <c r="AF41" s="281"/>
      <c r="AG41" s="281"/>
      <c r="AH41" s="282"/>
      <c r="AI41" s="73"/>
      <c r="AJ41" s="65"/>
      <c r="AK41" s="95"/>
      <c r="AL41" s="96"/>
      <c r="AM41" s="96"/>
      <c r="AN41" s="313" t="s">
        <v>56</v>
      </c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96"/>
      <c r="BE41" s="96"/>
      <c r="BF41" s="96"/>
      <c r="BG41" s="96"/>
      <c r="BH41" s="96"/>
      <c r="BI41" s="96"/>
      <c r="BJ41" s="70"/>
      <c r="BK41" s="70"/>
      <c r="BL41" s="97"/>
      <c r="BM41" s="65"/>
      <c r="BN41" s="73"/>
      <c r="BO41" s="73"/>
      <c r="BP41" s="65"/>
      <c r="BQ41" s="65"/>
      <c r="BR41" s="73"/>
      <c r="BS41" s="73"/>
      <c r="BT41" s="65"/>
      <c r="BU41" s="65"/>
      <c r="BV41" s="73"/>
    </row>
    <row r="42" spans="1:74" ht="12.95" customHeight="1" x14ac:dyDescent="0.15">
      <c r="A42" s="73"/>
      <c r="B42" s="73"/>
      <c r="C42" s="73"/>
      <c r="D42" s="286"/>
      <c r="E42" s="287"/>
      <c r="F42" s="287"/>
      <c r="G42" s="287"/>
      <c r="H42" s="287"/>
      <c r="I42" s="287"/>
      <c r="J42" s="287"/>
      <c r="K42" s="287"/>
      <c r="L42" s="287"/>
      <c r="M42" s="288"/>
      <c r="N42" s="286"/>
      <c r="O42" s="287"/>
      <c r="P42" s="287"/>
      <c r="Q42" s="287"/>
      <c r="R42" s="287"/>
      <c r="S42" s="287"/>
      <c r="T42" s="287"/>
      <c r="U42" s="287"/>
      <c r="V42" s="287"/>
      <c r="W42" s="287"/>
      <c r="X42" s="288"/>
      <c r="Y42" s="286"/>
      <c r="Z42" s="287"/>
      <c r="AA42" s="287"/>
      <c r="AB42" s="287"/>
      <c r="AC42" s="287"/>
      <c r="AD42" s="287"/>
      <c r="AE42" s="287"/>
      <c r="AF42" s="287"/>
      <c r="AG42" s="287"/>
      <c r="AH42" s="288"/>
      <c r="AI42" s="73"/>
      <c r="AJ42" s="65"/>
      <c r="AK42" s="95"/>
      <c r="AL42" s="96"/>
      <c r="AM42" s="96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96"/>
      <c r="BE42" s="96"/>
      <c r="BF42" s="96"/>
      <c r="BG42" s="96"/>
      <c r="BH42" s="96"/>
      <c r="BI42" s="96"/>
      <c r="BJ42" s="70"/>
      <c r="BK42" s="70"/>
      <c r="BL42" s="97"/>
      <c r="BM42" s="65"/>
      <c r="BN42" s="73"/>
      <c r="BO42" s="73"/>
      <c r="BP42" s="65"/>
      <c r="BQ42" s="65"/>
      <c r="BR42" s="73"/>
      <c r="BS42" s="73"/>
      <c r="BT42" s="65"/>
      <c r="BU42" s="65"/>
      <c r="BV42" s="73"/>
    </row>
    <row r="43" spans="1:74" ht="12.95" customHeight="1" x14ac:dyDescent="0.15">
      <c r="A43" s="73"/>
      <c r="B43" s="73"/>
      <c r="C43" s="73"/>
      <c r="D43" s="280" t="s">
        <v>41</v>
      </c>
      <c r="E43" s="281"/>
      <c r="F43" s="281"/>
      <c r="G43" s="281"/>
      <c r="H43" s="281"/>
      <c r="I43" s="281"/>
      <c r="J43" s="281"/>
      <c r="K43" s="281"/>
      <c r="L43" s="281"/>
      <c r="M43" s="282"/>
      <c r="N43" s="280"/>
      <c r="O43" s="281"/>
      <c r="P43" s="281"/>
      <c r="Q43" s="281"/>
      <c r="R43" s="281"/>
      <c r="S43" s="281"/>
      <c r="T43" s="281"/>
      <c r="U43" s="281"/>
      <c r="V43" s="281"/>
      <c r="W43" s="281"/>
      <c r="X43" s="85" t="s">
        <v>24</v>
      </c>
      <c r="Y43" s="280"/>
      <c r="Z43" s="281"/>
      <c r="AA43" s="281"/>
      <c r="AB43" s="281"/>
      <c r="AC43" s="281"/>
      <c r="AD43" s="281"/>
      <c r="AE43" s="281"/>
      <c r="AF43" s="281"/>
      <c r="AG43" s="281"/>
      <c r="AH43" s="85" t="s">
        <v>24</v>
      </c>
      <c r="AI43" s="73"/>
      <c r="AJ43" s="65"/>
      <c r="AK43" s="95"/>
      <c r="AL43" s="96"/>
      <c r="AM43" s="96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96"/>
      <c r="BE43" s="96"/>
      <c r="BF43" s="96"/>
      <c r="BG43" s="96"/>
      <c r="BH43" s="96"/>
      <c r="BI43" s="96"/>
      <c r="BJ43" s="70"/>
      <c r="BK43" s="70"/>
      <c r="BL43" s="97"/>
      <c r="BM43" s="65"/>
      <c r="BN43" s="73"/>
      <c r="BO43" s="73"/>
      <c r="BP43" s="65"/>
      <c r="BQ43" s="65"/>
      <c r="BR43" s="73"/>
      <c r="BS43" s="73"/>
      <c r="BT43" s="65"/>
      <c r="BU43" s="65"/>
      <c r="BV43" s="73"/>
    </row>
    <row r="44" spans="1:74" ht="12.95" customHeight="1" x14ac:dyDescent="0.15">
      <c r="A44" s="73"/>
      <c r="B44" s="73"/>
      <c r="C44" s="73"/>
      <c r="D44" s="286"/>
      <c r="E44" s="287"/>
      <c r="F44" s="287"/>
      <c r="G44" s="287"/>
      <c r="H44" s="287"/>
      <c r="I44" s="287"/>
      <c r="J44" s="287"/>
      <c r="K44" s="287"/>
      <c r="L44" s="287"/>
      <c r="M44" s="288"/>
      <c r="N44" s="286"/>
      <c r="O44" s="287"/>
      <c r="P44" s="287"/>
      <c r="Q44" s="287"/>
      <c r="R44" s="287"/>
      <c r="S44" s="287"/>
      <c r="T44" s="287"/>
      <c r="U44" s="287"/>
      <c r="V44" s="287"/>
      <c r="W44" s="287"/>
      <c r="X44" s="76"/>
      <c r="Y44" s="286"/>
      <c r="Z44" s="287"/>
      <c r="AA44" s="287"/>
      <c r="AB44" s="287"/>
      <c r="AC44" s="287"/>
      <c r="AD44" s="287"/>
      <c r="AE44" s="287"/>
      <c r="AF44" s="287"/>
      <c r="AG44" s="287"/>
      <c r="AH44" s="76"/>
      <c r="AI44" s="73"/>
      <c r="AJ44" s="65"/>
      <c r="AK44" s="95"/>
      <c r="AL44" s="96"/>
      <c r="AM44" s="96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96"/>
      <c r="BE44" s="96"/>
      <c r="BF44" s="96"/>
      <c r="BG44" s="96"/>
      <c r="BH44" s="96"/>
      <c r="BI44" s="96"/>
      <c r="BJ44" s="70"/>
      <c r="BK44" s="70"/>
      <c r="BL44" s="97"/>
      <c r="BM44" s="65"/>
      <c r="BN44" s="73"/>
      <c r="BO44" s="73"/>
      <c r="BP44" s="65"/>
      <c r="BQ44" s="65"/>
      <c r="BR44" s="73"/>
      <c r="BS44" s="73"/>
      <c r="BT44" s="65"/>
      <c r="BU44" s="65"/>
      <c r="BV44" s="73"/>
    </row>
    <row r="45" spans="1:74" ht="12.95" customHeight="1" x14ac:dyDescent="0.15">
      <c r="A45" s="73"/>
      <c r="B45" s="73"/>
      <c r="C45" s="73"/>
      <c r="D45" s="280" t="s">
        <v>42</v>
      </c>
      <c r="E45" s="281"/>
      <c r="F45" s="281"/>
      <c r="G45" s="281"/>
      <c r="H45" s="281"/>
      <c r="I45" s="281"/>
      <c r="J45" s="281"/>
      <c r="K45" s="281"/>
      <c r="L45" s="281"/>
      <c r="M45" s="282"/>
      <c r="N45" s="280"/>
      <c r="O45" s="281"/>
      <c r="P45" s="281"/>
      <c r="Q45" s="281"/>
      <c r="R45" s="281"/>
      <c r="S45" s="281"/>
      <c r="T45" s="281"/>
      <c r="U45" s="281"/>
      <c r="V45" s="281"/>
      <c r="W45" s="281"/>
      <c r="X45" s="85" t="s">
        <v>24</v>
      </c>
      <c r="Y45" s="280"/>
      <c r="Z45" s="281"/>
      <c r="AA45" s="281"/>
      <c r="AB45" s="281"/>
      <c r="AC45" s="281"/>
      <c r="AD45" s="281"/>
      <c r="AE45" s="281"/>
      <c r="AF45" s="281"/>
      <c r="AG45" s="281"/>
      <c r="AH45" s="85" t="s">
        <v>24</v>
      </c>
      <c r="AI45" s="73"/>
      <c r="AJ45" s="65"/>
      <c r="AK45" s="95"/>
      <c r="AL45" s="96"/>
      <c r="AM45" s="96"/>
      <c r="AN45" s="325" t="s">
        <v>1</v>
      </c>
      <c r="AO45" s="312"/>
      <c r="AP45" s="312"/>
      <c r="AQ45" s="312"/>
      <c r="AR45" s="312"/>
      <c r="AS45" s="312"/>
      <c r="AT45" s="312"/>
      <c r="AU45" s="312"/>
      <c r="AV45" s="312"/>
      <c r="AW45" s="312"/>
      <c r="AX45" s="312"/>
      <c r="AY45" s="312"/>
      <c r="AZ45" s="312"/>
      <c r="BA45" s="312"/>
      <c r="BB45" s="312"/>
      <c r="BC45" s="312"/>
      <c r="BD45" s="96"/>
      <c r="BE45" s="96"/>
      <c r="BF45" s="96"/>
      <c r="BG45" s="96"/>
      <c r="BH45" s="96"/>
      <c r="BI45" s="96"/>
      <c r="BJ45" s="70"/>
      <c r="BK45" s="70"/>
      <c r="BL45" s="97"/>
      <c r="BM45" s="65"/>
      <c r="BN45" s="73"/>
      <c r="BO45" s="73"/>
      <c r="BP45" s="65"/>
      <c r="BQ45" s="65"/>
      <c r="BR45" s="73"/>
      <c r="BS45" s="73"/>
      <c r="BT45" s="65"/>
      <c r="BU45" s="65"/>
      <c r="BV45" s="73"/>
    </row>
    <row r="46" spans="1:74" ht="12.95" customHeight="1" x14ac:dyDescent="0.15">
      <c r="A46" s="73"/>
      <c r="B46" s="73"/>
      <c r="C46" s="73"/>
      <c r="D46" s="286"/>
      <c r="E46" s="287"/>
      <c r="F46" s="287"/>
      <c r="G46" s="287"/>
      <c r="H46" s="287"/>
      <c r="I46" s="287"/>
      <c r="J46" s="287"/>
      <c r="K46" s="287"/>
      <c r="L46" s="287"/>
      <c r="M46" s="288"/>
      <c r="N46" s="286"/>
      <c r="O46" s="287"/>
      <c r="P46" s="287"/>
      <c r="Q46" s="287"/>
      <c r="R46" s="287"/>
      <c r="S46" s="287"/>
      <c r="T46" s="287"/>
      <c r="U46" s="287"/>
      <c r="V46" s="287"/>
      <c r="W46" s="287"/>
      <c r="X46" s="76"/>
      <c r="Y46" s="286"/>
      <c r="Z46" s="287"/>
      <c r="AA46" s="287"/>
      <c r="AB46" s="287"/>
      <c r="AC46" s="287"/>
      <c r="AD46" s="287"/>
      <c r="AE46" s="287"/>
      <c r="AF46" s="287"/>
      <c r="AG46" s="287"/>
      <c r="AH46" s="76"/>
      <c r="AI46" s="65"/>
      <c r="AJ46" s="65"/>
      <c r="AK46" s="95"/>
      <c r="AL46" s="96"/>
      <c r="AM46" s="96"/>
      <c r="AN46" s="326">
        <v>2350000</v>
      </c>
      <c r="AO46" s="327"/>
      <c r="AP46" s="327"/>
      <c r="AQ46" s="327"/>
      <c r="AR46" s="327"/>
      <c r="AS46" s="327"/>
      <c r="AT46" s="327"/>
      <c r="AU46" s="327"/>
      <c r="AV46" s="327"/>
      <c r="AW46" s="327"/>
      <c r="AX46" s="327"/>
      <c r="AY46" s="327"/>
      <c r="AZ46" s="327"/>
      <c r="BA46" s="327"/>
      <c r="BB46" s="327"/>
      <c r="BC46" s="327"/>
      <c r="BD46" s="96"/>
      <c r="BE46" s="96"/>
      <c r="BF46" s="96"/>
      <c r="BG46" s="96"/>
      <c r="BH46" s="96"/>
      <c r="BI46" s="96"/>
      <c r="BJ46" s="96"/>
      <c r="BK46" s="96"/>
      <c r="BL46" s="97"/>
      <c r="BM46" s="65"/>
      <c r="BN46" s="65"/>
      <c r="BO46" s="65"/>
      <c r="BP46" s="65"/>
      <c r="BQ46" s="65"/>
      <c r="BR46" s="65"/>
      <c r="BS46" s="65"/>
      <c r="BT46" s="65"/>
      <c r="BU46" s="65"/>
      <c r="BV46" s="65"/>
    </row>
    <row r="47" spans="1:74" ht="12.95" customHeight="1" x14ac:dyDescent="0.15">
      <c r="A47" s="73"/>
      <c r="B47" s="73"/>
      <c r="C47" s="73"/>
      <c r="D47" s="280" t="s">
        <v>43</v>
      </c>
      <c r="E47" s="281"/>
      <c r="F47" s="281"/>
      <c r="G47" s="281"/>
      <c r="H47" s="281"/>
      <c r="I47" s="281"/>
      <c r="J47" s="281"/>
      <c r="K47" s="281"/>
      <c r="L47" s="281"/>
      <c r="M47" s="282"/>
      <c r="N47" s="212">
        <v>2350000</v>
      </c>
      <c r="O47" s="213"/>
      <c r="P47" s="213"/>
      <c r="Q47" s="213"/>
      <c r="R47" s="213"/>
      <c r="S47" s="213"/>
      <c r="T47" s="213"/>
      <c r="U47" s="213"/>
      <c r="V47" s="213"/>
      <c r="W47" s="213"/>
      <c r="X47" s="85" t="s">
        <v>24</v>
      </c>
      <c r="Y47" s="280"/>
      <c r="Z47" s="281"/>
      <c r="AA47" s="281"/>
      <c r="AB47" s="281"/>
      <c r="AC47" s="281"/>
      <c r="AD47" s="281"/>
      <c r="AE47" s="281"/>
      <c r="AF47" s="281"/>
      <c r="AG47" s="281"/>
      <c r="AH47" s="85" t="s">
        <v>24</v>
      </c>
      <c r="AI47" s="65"/>
      <c r="AJ47" s="65"/>
      <c r="AK47" s="95"/>
      <c r="AL47" s="96"/>
      <c r="AM47" s="96"/>
      <c r="AN47" s="328" t="s">
        <v>2</v>
      </c>
      <c r="AO47" s="312"/>
      <c r="AP47" s="312"/>
      <c r="AQ47" s="312"/>
      <c r="AR47" s="312"/>
      <c r="AS47" s="312"/>
      <c r="AT47" s="312"/>
      <c r="AU47" s="312"/>
      <c r="AV47" s="312"/>
      <c r="AW47" s="312"/>
      <c r="AX47" s="312"/>
      <c r="AY47" s="312"/>
      <c r="AZ47" s="312"/>
      <c r="BA47" s="312"/>
      <c r="BB47" s="312"/>
      <c r="BC47" s="312"/>
      <c r="BD47" s="96"/>
      <c r="BE47" s="96"/>
      <c r="BF47" s="96"/>
      <c r="BG47" s="96"/>
      <c r="BH47" s="96"/>
      <c r="BI47" s="96"/>
      <c r="BJ47" s="96"/>
      <c r="BK47" s="96"/>
      <c r="BL47" s="97"/>
      <c r="BM47" s="65"/>
      <c r="BN47" s="65"/>
      <c r="BO47" s="65"/>
      <c r="BP47" s="65"/>
      <c r="BQ47" s="65"/>
      <c r="BR47" s="65"/>
      <c r="BS47" s="65"/>
      <c r="BT47" s="65"/>
      <c r="BU47" s="65"/>
      <c r="BV47" s="65"/>
    </row>
    <row r="48" spans="1:74" ht="12.95" customHeight="1" x14ac:dyDescent="0.15">
      <c r="A48" s="73"/>
      <c r="B48" s="73"/>
      <c r="C48" s="73"/>
      <c r="D48" s="286"/>
      <c r="E48" s="287"/>
      <c r="F48" s="287"/>
      <c r="G48" s="287"/>
      <c r="H48" s="287"/>
      <c r="I48" s="287"/>
      <c r="J48" s="287"/>
      <c r="K48" s="287"/>
      <c r="L48" s="287"/>
      <c r="M48" s="288"/>
      <c r="N48" s="214"/>
      <c r="O48" s="215"/>
      <c r="P48" s="215"/>
      <c r="Q48" s="215"/>
      <c r="R48" s="215"/>
      <c r="S48" s="215"/>
      <c r="T48" s="215"/>
      <c r="U48" s="215"/>
      <c r="V48" s="215"/>
      <c r="W48" s="215"/>
      <c r="X48" s="76"/>
      <c r="Y48" s="286"/>
      <c r="Z48" s="287"/>
      <c r="AA48" s="287"/>
      <c r="AB48" s="287"/>
      <c r="AC48" s="287"/>
      <c r="AD48" s="287"/>
      <c r="AE48" s="287"/>
      <c r="AF48" s="287"/>
      <c r="AG48" s="287"/>
      <c r="AH48" s="76"/>
      <c r="AI48" s="65"/>
      <c r="AJ48" s="65"/>
      <c r="AK48" s="95"/>
      <c r="AL48" s="96"/>
      <c r="AM48" s="96"/>
      <c r="AN48" s="52" t="s">
        <v>90</v>
      </c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9"/>
      <c r="BC48" s="100"/>
      <c r="BD48" s="96"/>
      <c r="BE48" s="96"/>
      <c r="BF48" s="96"/>
      <c r="BG48" s="96"/>
      <c r="BH48" s="96"/>
      <c r="BI48" s="96"/>
      <c r="BJ48" s="96"/>
      <c r="BK48" s="96"/>
      <c r="BL48" s="97"/>
      <c r="BM48" s="65"/>
      <c r="BN48" s="65"/>
      <c r="BO48" s="65"/>
      <c r="BP48" s="65"/>
      <c r="BQ48" s="65"/>
      <c r="BR48" s="65"/>
      <c r="BS48" s="65"/>
      <c r="BT48" s="65"/>
      <c r="BU48" s="65"/>
      <c r="BV48" s="65"/>
    </row>
    <row r="49" spans="1:74" ht="12.95" customHeight="1" x14ac:dyDescent="0.15">
      <c r="A49" s="73"/>
      <c r="B49" s="73"/>
      <c r="C49" s="73"/>
      <c r="D49" s="280" t="s">
        <v>44</v>
      </c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 s="282"/>
      <c r="P49" s="66"/>
      <c r="Q49" s="67"/>
      <c r="R49" s="67"/>
      <c r="S49" s="67"/>
      <c r="T49" s="67"/>
      <c r="U49" s="67"/>
      <c r="V49" s="80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2"/>
      <c r="AI49" s="65"/>
      <c r="AJ49" s="65"/>
      <c r="AK49" s="95"/>
      <c r="AL49" s="96"/>
      <c r="AM49" s="96"/>
      <c r="AN49" s="311">
        <f>INT(IF(AN46&lt;600000,0,IF(AN46&lt;1300000,AN46-600000,IF(AN46&lt;4100000,AN46*0.75-275000,IF(AN46&lt;7700000,AN46*0.85-685000,IF(AN46&gt;7700000,AN46*0.95-1455000))))))</f>
        <v>1487500</v>
      </c>
      <c r="AO49" s="312"/>
      <c r="AP49" s="312"/>
      <c r="AQ49" s="312"/>
      <c r="AR49" s="312"/>
      <c r="AS49" s="312"/>
      <c r="AT49" s="312"/>
      <c r="AU49" s="312"/>
      <c r="AV49" s="312"/>
      <c r="AW49" s="312"/>
      <c r="AX49" s="312"/>
      <c r="AY49" s="312"/>
      <c r="AZ49" s="312"/>
      <c r="BA49" s="312"/>
      <c r="BB49" s="312"/>
      <c r="BC49" s="312"/>
      <c r="BD49" s="96"/>
      <c r="BE49" s="96"/>
      <c r="BF49" s="96"/>
      <c r="BG49" s="96"/>
      <c r="BH49" s="96"/>
      <c r="BI49" s="96"/>
      <c r="BJ49" s="96"/>
      <c r="BK49" s="96"/>
      <c r="BL49" s="97"/>
      <c r="BM49" s="65"/>
      <c r="BN49" s="65"/>
      <c r="BO49" s="65"/>
      <c r="BP49" s="65"/>
      <c r="BQ49" s="65"/>
      <c r="BR49" s="65"/>
      <c r="BS49" s="65"/>
      <c r="BT49" s="65"/>
      <c r="BU49" s="65"/>
      <c r="BV49" s="65"/>
    </row>
    <row r="50" spans="1:74" ht="12.95" customHeight="1" x14ac:dyDescent="0.15">
      <c r="A50" s="73"/>
      <c r="B50" s="73"/>
      <c r="C50" s="73"/>
      <c r="D50" s="286"/>
      <c r="E50" s="287"/>
      <c r="F50" s="287"/>
      <c r="G50" s="287"/>
      <c r="H50" s="287"/>
      <c r="I50" s="287"/>
      <c r="J50" s="287"/>
      <c r="K50" s="287"/>
      <c r="L50" s="287"/>
      <c r="M50" s="287"/>
      <c r="N50" s="287"/>
      <c r="O50" s="288"/>
      <c r="P50" s="80"/>
      <c r="Q50" s="81"/>
      <c r="R50" s="82"/>
      <c r="S50" s="80"/>
      <c r="T50" s="81"/>
      <c r="U50" s="82"/>
      <c r="V50" s="80"/>
      <c r="W50" s="81"/>
      <c r="X50" s="82"/>
      <c r="Y50" s="80"/>
      <c r="Z50" s="81"/>
      <c r="AA50" s="82"/>
      <c r="AB50" s="80"/>
      <c r="AC50" s="81"/>
      <c r="AD50" s="81"/>
      <c r="AE50" s="81"/>
      <c r="AF50" s="81"/>
      <c r="AG50" s="81"/>
      <c r="AH50" s="82"/>
      <c r="AI50" s="65"/>
      <c r="AJ50" s="65"/>
      <c r="AK50" s="95"/>
      <c r="AL50" s="96"/>
      <c r="AM50" s="96"/>
      <c r="AN50" s="52" t="s">
        <v>91</v>
      </c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9"/>
      <c r="BC50" s="100"/>
      <c r="BD50" s="96"/>
      <c r="BE50" s="96"/>
      <c r="BF50" s="96"/>
      <c r="BG50" s="96"/>
      <c r="BH50" s="96"/>
      <c r="BI50" s="96"/>
      <c r="BJ50" s="96"/>
      <c r="BK50" s="96"/>
      <c r="BL50" s="97"/>
      <c r="BM50" s="65"/>
      <c r="BN50" s="65"/>
      <c r="BO50" s="65"/>
      <c r="BP50" s="65"/>
      <c r="BQ50" s="65"/>
      <c r="BR50" s="65"/>
      <c r="BS50" s="65"/>
      <c r="BT50" s="65"/>
      <c r="BU50" s="65"/>
      <c r="BV50" s="65"/>
    </row>
    <row r="51" spans="1:74" ht="17.25" x14ac:dyDescent="0.15">
      <c r="A51" s="73"/>
      <c r="B51" s="73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95"/>
      <c r="AL51" s="96"/>
      <c r="AM51" s="96"/>
      <c r="AN51" s="311">
        <f>INT(IF(AN46&lt;1100000,0,IF(AN46&lt;3300000,AN46-1100000,IF(AN46&lt;4100000,AN46*0.75-275000,IF(AN46&lt;7700000,AN46*0.85-685000,IF(AN46&gt;7700000,AN46*0.95-1455000))))))</f>
        <v>1250000</v>
      </c>
      <c r="AO51" s="312"/>
      <c r="AP51" s="312"/>
      <c r="AQ51" s="312"/>
      <c r="AR51" s="312"/>
      <c r="AS51" s="312"/>
      <c r="AT51" s="312"/>
      <c r="AU51" s="312"/>
      <c r="AV51" s="312"/>
      <c r="AW51" s="312"/>
      <c r="AX51" s="312"/>
      <c r="AY51" s="312"/>
      <c r="AZ51" s="312"/>
      <c r="BA51" s="312"/>
      <c r="BB51" s="312"/>
      <c r="BC51" s="312"/>
      <c r="BD51" s="96"/>
      <c r="BE51" s="96"/>
      <c r="BF51" s="96"/>
      <c r="BG51" s="96"/>
      <c r="BH51" s="96"/>
      <c r="BI51" s="96"/>
      <c r="BJ51" s="70"/>
      <c r="BK51" s="70"/>
      <c r="BL51" s="97"/>
      <c r="BM51" s="65"/>
      <c r="BN51" s="73"/>
      <c r="BO51" s="73"/>
      <c r="BP51" s="65"/>
      <c r="BQ51" s="65"/>
      <c r="BR51" s="73"/>
      <c r="BS51" s="73"/>
      <c r="BT51" s="65"/>
      <c r="BU51" s="65"/>
      <c r="BV51" s="73"/>
    </row>
    <row r="52" spans="1:74" ht="14.25" thickBot="1" x14ac:dyDescent="0.2">
      <c r="A52" s="73"/>
      <c r="B52" s="73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101"/>
      <c r="AL52" s="102"/>
      <c r="AM52" s="102"/>
      <c r="AN52" s="102"/>
      <c r="AO52" s="102"/>
      <c r="AP52" s="103"/>
      <c r="AQ52" s="103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3"/>
      <c r="BK52" s="103"/>
      <c r="BL52" s="104"/>
      <c r="BM52" s="65"/>
      <c r="BN52" s="73"/>
      <c r="BO52" s="73"/>
      <c r="BP52" s="65"/>
      <c r="BQ52" s="65"/>
      <c r="BR52" s="73"/>
      <c r="BS52" s="73"/>
      <c r="BT52" s="65"/>
      <c r="BU52" s="65"/>
      <c r="BV52" s="73"/>
    </row>
    <row r="53" spans="1:74" x14ac:dyDescent="0.15"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73"/>
      <c r="BD53" s="65"/>
      <c r="BE53" s="65"/>
      <c r="BF53" s="73"/>
      <c r="BG53" s="73"/>
      <c r="BH53" s="65"/>
    </row>
    <row r="54" spans="1:74" x14ac:dyDescent="0.15">
      <c r="AS54" s="65"/>
      <c r="AT54" s="73"/>
      <c r="AU54" s="73"/>
      <c r="AV54" s="65"/>
      <c r="AW54" s="65"/>
      <c r="AX54" s="73"/>
      <c r="AY54" s="73"/>
      <c r="AZ54" s="65"/>
      <c r="BA54" s="65"/>
      <c r="BB54" s="73"/>
      <c r="BC54" s="73"/>
      <c r="BD54" s="65"/>
      <c r="BE54" s="65"/>
      <c r="BF54" s="73"/>
      <c r="BG54" s="73"/>
      <c r="BH54" s="65"/>
    </row>
  </sheetData>
  <mergeCells count="94">
    <mergeCell ref="C1:BV3"/>
    <mergeCell ref="AN39:BC40"/>
    <mergeCell ref="AN45:BC45"/>
    <mergeCell ref="AN46:BC46"/>
    <mergeCell ref="AN47:BC47"/>
    <mergeCell ref="BG4:BV5"/>
    <mergeCell ref="N8:T8"/>
    <mergeCell ref="N9:T9"/>
    <mergeCell ref="N10:T10"/>
    <mergeCell ref="N11:T11"/>
    <mergeCell ref="N5:T6"/>
    <mergeCell ref="U5:AA6"/>
    <mergeCell ref="AB7:AH7"/>
    <mergeCell ref="AB8:AH8"/>
    <mergeCell ref="AB9:AH9"/>
    <mergeCell ref="AB10:AH10"/>
    <mergeCell ref="AN49:BC49"/>
    <mergeCell ref="AN51:BC51"/>
    <mergeCell ref="AN41:BC44"/>
    <mergeCell ref="P30:AH31"/>
    <mergeCell ref="P13:AH14"/>
    <mergeCell ref="AZ18:BG18"/>
    <mergeCell ref="AZ27:BG27"/>
    <mergeCell ref="AZ29:BG29"/>
    <mergeCell ref="Y43:AG44"/>
    <mergeCell ref="Y45:AG46"/>
    <mergeCell ref="Y47:AG48"/>
    <mergeCell ref="AZ16:BG16"/>
    <mergeCell ref="N33:AH36"/>
    <mergeCell ref="N37:AH39"/>
    <mergeCell ref="Y41:AH42"/>
    <mergeCell ref="AB11:AH11"/>
    <mergeCell ref="BH9:BJ10"/>
    <mergeCell ref="BK9:BS10"/>
    <mergeCell ref="AS16:AT26"/>
    <mergeCell ref="AS27:AT36"/>
    <mergeCell ref="BI31:BJ36"/>
    <mergeCell ref="AV16:AY16"/>
    <mergeCell ref="AU18:AY18"/>
    <mergeCell ref="AV27:AY27"/>
    <mergeCell ref="AU29:AY29"/>
    <mergeCell ref="AU35:AY36"/>
    <mergeCell ref="AS7:AU12"/>
    <mergeCell ref="AV7:BG8"/>
    <mergeCell ref="AV9:BG10"/>
    <mergeCell ref="AV11:BG12"/>
    <mergeCell ref="AZ35:BG36"/>
    <mergeCell ref="D43:M44"/>
    <mergeCell ref="D45:M46"/>
    <mergeCell ref="D47:M48"/>
    <mergeCell ref="D49:O50"/>
    <mergeCell ref="N43:W44"/>
    <mergeCell ref="N45:W46"/>
    <mergeCell ref="N47:W48"/>
    <mergeCell ref="D33:G40"/>
    <mergeCell ref="H33:M36"/>
    <mergeCell ref="H37:M39"/>
    <mergeCell ref="D41:M42"/>
    <mergeCell ref="N41:X42"/>
    <mergeCell ref="AI11:AP11"/>
    <mergeCell ref="AI5:AP6"/>
    <mergeCell ref="F16:F20"/>
    <mergeCell ref="C16:E20"/>
    <mergeCell ref="Y16:Z20"/>
    <mergeCell ref="AA18:AO20"/>
    <mergeCell ref="G16:X20"/>
    <mergeCell ref="U11:AA11"/>
    <mergeCell ref="U10:AA10"/>
    <mergeCell ref="U9:AA9"/>
    <mergeCell ref="U8:AA8"/>
    <mergeCell ref="U7:AA7"/>
    <mergeCell ref="N7:T7"/>
    <mergeCell ref="AI7:AP7"/>
    <mergeCell ref="AI8:AP8"/>
    <mergeCell ref="AI9:AP9"/>
    <mergeCell ref="AI10:AP10"/>
    <mergeCell ref="J5:M6"/>
    <mergeCell ref="J8:M8"/>
    <mergeCell ref="J9:M9"/>
    <mergeCell ref="J10:M10"/>
    <mergeCell ref="AB5:AH6"/>
    <mergeCell ref="J11:M11"/>
    <mergeCell ref="J7:M7"/>
    <mergeCell ref="C7:I7"/>
    <mergeCell ref="C5:I6"/>
    <mergeCell ref="C8:I8"/>
    <mergeCell ref="C9:I9"/>
    <mergeCell ref="C10:I10"/>
    <mergeCell ref="C11:I11"/>
    <mergeCell ref="BI16:BJ30"/>
    <mergeCell ref="J22:P23"/>
    <mergeCell ref="R22:X23"/>
    <mergeCell ref="Z22:AF23"/>
    <mergeCell ref="AH22:AN23"/>
  </mergeCells>
  <phoneticPr fontId="9"/>
  <dataValidations xWindow="110" yWindow="374" count="1">
    <dataValidation type="whole" allowBlank="1" showInputMessage="1" showErrorMessage="1" sqref="U7:U11 AB7:AB11 J7:K11 AI7:AJ11 N7:N11" xr:uid="{00000000-0002-0000-0100-000000000000}">
      <formula1>0</formula1>
      <formula2>9999999999</formula2>
    </dataValidation>
  </dataValidations>
  <pageMargins left="0.70866141732283472" right="0.70866141732283472" top="0.23622047244094491" bottom="0.23622047244094491" header="0.31496062992125984" footer="0.31496062992125984"/>
  <pageSetup paperSize="9" scale="8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簡易試算シート</vt:lpstr>
      <vt:lpstr>入力例</vt:lpstr>
      <vt:lpstr>簡易試算シート!Print_Area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平成25年度国民健康保険料試算シート（簡易版）</dc:title>
  <dc:creator>保険料係</dc:creator>
  <cp:lastModifiedBy>OTS</cp:lastModifiedBy>
  <cp:lastPrinted>2025-03-28T01:04:19Z</cp:lastPrinted>
  <dcterms:created xsi:type="dcterms:W3CDTF">2013-08-29T02:17:42Z</dcterms:created>
  <dcterms:modified xsi:type="dcterms:W3CDTF">2025-03-28T01:12:11Z</dcterms:modified>
</cp:coreProperties>
</file>