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923001\gp089\03住宅政策係\99_省エネ住宅\令和6年度\10_補助要綱案作成（パッケージ補助）\01 要綱\様式\"/>
    </mc:Choice>
  </mc:AlternateContent>
  <xr:revisionPtr revIDLastSave="0" documentId="13_ncr:1_{11774575-6681-4CEA-89C3-97128AABAD11}" xr6:coauthVersionLast="47" xr6:coauthVersionMax="47" xr10:uidLastSave="{00000000-0000-0000-0000-000000000000}"/>
  <bookViews>
    <workbookView xWindow="-120" yWindow="-120" windowWidth="20730" windowHeight="11160" xr2:uid="{00000000-000D-0000-FFFF-FFFF00000000}"/>
  </bookViews>
  <sheets>
    <sheet name="補助金算定書" sheetId="1" r:id="rId1"/>
  </sheets>
  <definedNames>
    <definedName name="_xlnm.Print_Area" localSheetId="0">補助金算定書!$B$2:$N$73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7" i="1" l="1"/>
  <c r="P59" i="1"/>
  <c r="S57" i="1"/>
  <c r="R57" i="1"/>
  <c r="K63" i="1"/>
  <c r="P57" i="1"/>
  <c r="K59" i="1"/>
  <c r="K60" i="1"/>
  <c r="K61" i="1"/>
  <c r="K58" i="1"/>
  <c r="L69" i="1"/>
  <c r="K64" i="1"/>
  <c r="L20" i="1"/>
  <c r="L27" i="1"/>
  <c r="L36" i="1"/>
  <c r="L41" i="1"/>
  <c r="L46" i="1"/>
  <c r="L51" i="1"/>
  <c r="K35" i="1"/>
  <c r="K34" i="1"/>
  <c r="K33" i="1"/>
  <c r="K32" i="1"/>
  <c r="K40" i="1"/>
  <c r="K39" i="1"/>
  <c r="K45" i="1"/>
  <c r="K44" i="1"/>
  <c r="K50" i="1"/>
  <c r="K49" i="1"/>
  <c r="K26" i="1"/>
  <c r="K25" i="1"/>
  <c r="K24" i="1"/>
  <c r="K17" i="1"/>
  <c r="K19" i="1"/>
  <c r="K18" i="1"/>
  <c r="K14" i="1"/>
  <c r="K15" i="1"/>
  <c r="K16" i="1"/>
  <c r="K21" i="1"/>
  <c r="K22" i="1"/>
  <c r="K23" i="1"/>
  <c r="K28" i="1"/>
  <c r="K29" i="1"/>
  <c r="K30" i="1"/>
  <c r="K31" i="1"/>
  <c r="K37" i="1"/>
  <c r="K38" i="1"/>
  <c r="K42" i="1"/>
  <c r="K43" i="1"/>
  <c r="K47" i="1"/>
  <c r="K48" i="1"/>
  <c r="K57" i="1"/>
  <c r="K62" i="1"/>
  <c r="K56" i="1"/>
  <c r="P61" i="1" l="1"/>
  <c r="Q61" i="1" s="1"/>
  <c r="L65" i="1"/>
  <c r="L70" i="1" s="1"/>
  <c r="K51" i="1"/>
  <c r="K36" i="1"/>
  <c r="K46" i="1"/>
  <c r="K41" i="1"/>
  <c r="K27" i="1"/>
  <c r="K20" i="1"/>
  <c r="G8" i="1" l="1"/>
  <c r="L7" i="1" s="1"/>
  <c r="L52" i="1"/>
  <c r="J7" i="1" l="1"/>
  <c r="L71" i="1"/>
  <c r="H8" i="1" s="1"/>
  <c r="K7" i="1" l="1"/>
</calcChain>
</file>

<file path=xl/sharedStrings.xml><?xml version="1.0" encoding="utf-8"?>
<sst xmlns="http://schemas.openxmlformats.org/spreadsheetml/2006/main" count="183" uniqueCount="88">
  <si>
    <t>補助対象工事</t>
    <rPh sb="0" eb="2">
      <t>ホジョ</t>
    </rPh>
    <rPh sb="2" eb="4">
      <t>タイショウ</t>
    </rPh>
    <rPh sb="4" eb="6">
      <t>コウジ</t>
    </rPh>
    <phoneticPr fontId="2"/>
  </si>
  <si>
    <t>数量</t>
    <rPh sb="0" eb="2">
      <t>スウリョウ</t>
    </rPh>
    <phoneticPr fontId="2"/>
  </si>
  <si>
    <t>断熱化に係る改修工事</t>
    <rPh sb="0" eb="2">
      <t>ダンネツ</t>
    </rPh>
    <rPh sb="2" eb="3">
      <t>カ</t>
    </rPh>
    <rPh sb="4" eb="5">
      <t>カカ</t>
    </rPh>
    <rPh sb="6" eb="8">
      <t>カイシュウ</t>
    </rPh>
    <rPh sb="8" eb="10">
      <t>コウジ</t>
    </rPh>
    <phoneticPr fontId="2"/>
  </si>
  <si>
    <t>窓</t>
    <rPh sb="0" eb="1">
      <t>マド</t>
    </rPh>
    <phoneticPr fontId="2"/>
  </si>
  <si>
    <t>ドア</t>
    <phoneticPr fontId="2"/>
  </si>
  <si>
    <t>躯体</t>
    <rPh sb="0" eb="2">
      <t>クタイ</t>
    </rPh>
    <phoneticPr fontId="2"/>
  </si>
  <si>
    <t>外壁</t>
    <rPh sb="0" eb="2">
      <t>ガイヘキ</t>
    </rPh>
    <phoneticPr fontId="2"/>
  </si>
  <si>
    <t>床</t>
    <rPh sb="0" eb="1">
      <t>ユカ</t>
    </rPh>
    <phoneticPr fontId="2"/>
  </si>
  <si>
    <t>A-C</t>
    <phoneticPr fontId="2"/>
  </si>
  <si>
    <t>D-F</t>
    <phoneticPr fontId="2"/>
  </si>
  <si>
    <t>開戸</t>
    <rPh sb="0" eb="1">
      <t>ヒラ</t>
    </rPh>
    <rPh sb="1" eb="2">
      <t>ド</t>
    </rPh>
    <phoneticPr fontId="2"/>
  </si>
  <si>
    <t>引戸</t>
    <rPh sb="0" eb="2">
      <t>ヒキド</t>
    </rPh>
    <phoneticPr fontId="2"/>
  </si>
  <si>
    <t>ガラス交換</t>
    <rPh sb="3" eb="5">
      <t>コウカン</t>
    </rPh>
    <phoneticPr fontId="2"/>
  </si>
  <si>
    <t>枚</t>
    <rPh sb="0" eb="1">
      <t>マイ</t>
    </rPh>
    <phoneticPr fontId="2"/>
  </si>
  <si>
    <t>箇所</t>
    <rPh sb="0" eb="2">
      <t>カショ</t>
    </rPh>
    <phoneticPr fontId="2"/>
  </si>
  <si>
    <t>㎡</t>
    <phoneticPr fontId="2"/>
  </si>
  <si>
    <t>1.4㎡以上</t>
    <rPh sb="4" eb="6">
      <t>イジョウ</t>
    </rPh>
    <phoneticPr fontId="2"/>
  </si>
  <si>
    <t>0.8㎡以上1.4㎡未満</t>
    <rPh sb="4" eb="6">
      <t>イジョウ</t>
    </rPh>
    <rPh sb="10" eb="12">
      <t>ミマン</t>
    </rPh>
    <phoneticPr fontId="2"/>
  </si>
  <si>
    <t>0.1㎡以上0.8㎡未満</t>
    <rPh sb="4" eb="6">
      <t>イジョウ</t>
    </rPh>
    <rPh sb="10" eb="12">
      <t>ミマン</t>
    </rPh>
    <phoneticPr fontId="2"/>
  </si>
  <si>
    <t>2.8㎡以上</t>
    <rPh sb="4" eb="6">
      <t>イジョウ</t>
    </rPh>
    <phoneticPr fontId="2"/>
  </si>
  <si>
    <t>1.6㎡以上2.8㎡未満</t>
    <rPh sb="4" eb="6">
      <t>イジョウ</t>
    </rPh>
    <rPh sb="10" eb="12">
      <t>ミマン</t>
    </rPh>
    <phoneticPr fontId="2"/>
  </si>
  <si>
    <t>0.2㎡以上1.6㎡未満</t>
    <rPh sb="4" eb="6">
      <t>イジョウ</t>
    </rPh>
    <rPh sb="10" eb="12">
      <t>ミマン</t>
    </rPh>
    <phoneticPr fontId="2"/>
  </si>
  <si>
    <t>1.8㎡以上</t>
    <rPh sb="4" eb="6">
      <t>イジョウ</t>
    </rPh>
    <phoneticPr fontId="2"/>
  </si>
  <si>
    <t>3.0㎡以上</t>
    <rPh sb="4" eb="6">
      <t>イジョウ</t>
    </rPh>
    <phoneticPr fontId="2"/>
  </si>
  <si>
    <t>1.0㎡以上1.8㎡未満</t>
    <rPh sb="4" eb="6">
      <t>イジョウ</t>
    </rPh>
    <rPh sb="10" eb="12">
      <t>ミマン</t>
    </rPh>
    <phoneticPr fontId="2"/>
  </si>
  <si>
    <t>1.0㎡以上3.0㎡未満</t>
    <rPh sb="4" eb="6">
      <t>イジョウ</t>
    </rPh>
    <rPh sb="10" eb="12">
      <t>ミマン</t>
    </rPh>
    <phoneticPr fontId="2"/>
  </si>
  <si>
    <t>内窓設置
外窓交換</t>
    <rPh sb="0" eb="2">
      <t>ウチマド</t>
    </rPh>
    <rPh sb="2" eb="4">
      <t>セッチ</t>
    </rPh>
    <rPh sb="5" eb="6">
      <t>ソト</t>
    </rPh>
    <rPh sb="6" eb="7">
      <t>マド</t>
    </rPh>
    <rPh sb="7" eb="9">
      <t>コウカン</t>
    </rPh>
    <phoneticPr fontId="2"/>
  </si>
  <si>
    <t>屋根
天井</t>
    <rPh sb="0" eb="2">
      <t>ヤネ</t>
    </rPh>
    <rPh sb="3" eb="5">
      <t>テンジョウ</t>
    </rPh>
    <phoneticPr fontId="2"/>
  </si>
  <si>
    <t>省エネ基準</t>
    <rPh sb="0" eb="1">
      <t>ショウ</t>
    </rPh>
    <rPh sb="3" eb="5">
      <t>キジュン</t>
    </rPh>
    <phoneticPr fontId="2"/>
  </si>
  <si>
    <t>ZEH水準</t>
    <rPh sb="3" eb="5">
      <t>スイジュン</t>
    </rPh>
    <phoneticPr fontId="2"/>
  </si>
  <si>
    <t>Ａ．開口部や躯体等の断熱化に係る改修工事</t>
    <rPh sb="2" eb="5">
      <t>カイコウブ</t>
    </rPh>
    <rPh sb="6" eb="8">
      <t>クタイ</t>
    </rPh>
    <rPh sb="8" eb="9">
      <t>トウ</t>
    </rPh>
    <rPh sb="10" eb="12">
      <t>ダンネツ</t>
    </rPh>
    <rPh sb="12" eb="13">
      <t>カ</t>
    </rPh>
    <rPh sb="14" eb="15">
      <t>カカ</t>
    </rPh>
    <rPh sb="16" eb="18">
      <t>カイシュウ</t>
    </rPh>
    <rPh sb="18" eb="20">
      <t>コウジ</t>
    </rPh>
    <phoneticPr fontId="2"/>
  </si>
  <si>
    <t>Ｂ．設備の効率化に係る工事</t>
    <rPh sb="2" eb="4">
      <t>セツビ</t>
    </rPh>
    <rPh sb="5" eb="8">
      <t>コウリツカ</t>
    </rPh>
    <rPh sb="9" eb="10">
      <t>カカ</t>
    </rPh>
    <rPh sb="11" eb="13">
      <t>コウジ</t>
    </rPh>
    <phoneticPr fontId="2"/>
  </si>
  <si>
    <t>設備改修工事</t>
    <rPh sb="0" eb="2">
      <t>セツビ</t>
    </rPh>
    <rPh sb="2" eb="4">
      <t>カイシュウ</t>
    </rPh>
    <rPh sb="4" eb="6">
      <t>コウジ</t>
    </rPh>
    <phoneticPr fontId="2"/>
  </si>
  <si>
    <t>LED照明</t>
    <rPh sb="3" eb="5">
      <t>ショウメイ</t>
    </rPh>
    <phoneticPr fontId="2"/>
  </si>
  <si>
    <t>台</t>
    <rPh sb="0" eb="1">
      <t>ダイ</t>
    </rPh>
    <phoneticPr fontId="2"/>
  </si>
  <si>
    <t>式</t>
    <rPh sb="0" eb="1">
      <t>シキ</t>
    </rPh>
    <phoneticPr fontId="2"/>
  </si>
  <si>
    <t>B-1</t>
    <phoneticPr fontId="2"/>
  </si>
  <si>
    <t>B-2</t>
    <phoneticPr fontId="2"/>
  </si>
  <si>
    <t>補助率</t>
    <rPh sb="0" eb="3">
      <t>ホジョリツ</t>
    </rPh>
    <phoneticPr fontId="2"/>
  </si>
  <si>
    <t>補助対象経費（円）</t>
    <rPh sb="0" eb="2">
      <t>ホジョ</t>
    </rPh>
    <rPh sb="2" eb="4">
      <t>タイショウ</t>
    </rPh>
    <rPh sb="4" eb="6">
      <t>ケイヒ</t>
    </rPh>
    <rPh sb="7" eb="8">
      <t>エン</t>
    </rPh>
    <phoneticPr fontId="2"/>
  </si>
  <si>
    <t>補助上限額（円）</t>
    <rPh sb="0" eb="2">
      <t>ホジョ</t>
    </rPh>
    <rPh sb="2" eb="4">
      <t>ジョウゲン</t>
    </rPh>
    <rPh sb="4" eb="5">
      <t>ガク</t>
    </rPh>
    <phoneticPr fontId="2"/>
  </si>
  <si>
    <t>モデル工事費（円）</t>
    <rPh sb="3" eb="6">
      <t>コウジヒ</t>
    </rPh>
    <phoneticPr fontId="2"/>
  </si>
  <si>
    <t>実際の工事費（円）</t>
    <rPh sb="0" eb="2">
      <t>ジッサイ</t>
    </rPh>
    <rPh sb="3" eb="6">
      <t>コウジヒ</t>
    </rPh>
    <phoneticPr fontId="2"/>
  </si>
  <si>
    <t>モデル工事費による工事費（円）</t>
    <rPh sb="3" eb="5">
      <t>コウジ</t>
    </rPh>
    <rPh sb="5" eb="6">
      <t>ヒ</t>
    </rPh>
    <rPh sb="9" eb="12">
      <t>コウジヒ</t>
    </rPh>
    <phoneticPr fontId="2"/>
  </si>
  <si>
    <t>合計</t>
    <rPh sb="0" eb="2">
      <t>ゴウケイ</t>
    </rPh>
    <phoneticPr fontId="2"/>
  </si>
  <si>
    <t>補助対象工事費の小計①　　工事種別ごとに　「モデル工事費による工事費」又は「実際の工事費」の低い方の合計</t>
    <rPh sb="0" eb="2">
      <t>ホジョ</t>
    </rPh>
    <rPh sb="2" eb="4">
      <t>タイショウ</t>
    </rPh>
    <rPh sb="4" eb="7">
      <t>コウジヒ</t>
    </rPh>
    <rPh sb="8" eb="10">
      <t>ショウケイ</t>
    </rPh>
    <rPh sb="13" eb="15">
      <t>コウジ</t>
    </rPh>
    <rPh sb="15" eb="17">
      <t>シュベツ</t>
    </rPh>
    <rPh sb="25" eb="27">
      <t>コウジ</t>
    </rPh>
    <rPh sb="31" eb="34">
      <t>コウジヒ</t>
    </rPh>
    <rPh sb="35" eb="36">
      <t>マタ</t>
    </rPh>
    <rPh sb="38" eb="40">
      <t>ジッサイ</t>
    </rPh>
    <rPh sb="41" eb="44">
      <t>コウジヒ</t>
    </rPh>
    <rPh sb="46" eb="47">
      <t>ヒク</t>
    </rPh>
    <rPh sb="48" eb="49">
      <t>ホウ</t>
    </rPh>
    <rPh sb="50" eb="52">
      <t>ゴウケイ</t>
    </rPh>
    <phoneticPr fontId="2"/>
  </si>
  <si>
    <t>合計B-1　　設備種別ごとに　「モデル工事費による工事費」又は「実際の工事費」の低い方の合計</t>
    <rPh sb="0" eb="2">
      <t>ゴウケイ</t>
    </rPh>
    <rPh sb="7" eb="9">
      <t>セツビ</t>
    </rPh>
    <phoneticPr fontId="2"/>
  </si>
  <si>
    <t>合計B-2</t>
    <rPh sb="0" eb="2">
      <t>ゴウケイ</t>
    </rPh>
    <phoneticPr fontId="2"/>
  </si>
  <si>
    <t>　　　改修工事</t>
    <rPh sb="3" eb="5">
      <t>カイシュウ</t>
    </rPh>
    <rPh sb="5" eb="7">
      <t>コウジ</t>
    </rPh>
    <phoneticPr fontId="2"/>
  </si>
  <si>
    <t>全体改修
部分改修</t>
    <rPh sb="0" eb="2">
      <t>ゼンタイ</t>
    </rPh>
    <rPh sb="2" eb="4">
      <t>カイシュウ</t>
    </rPh>
    <rPh sb="5" eb="7">
      <t>ブブン</t>
    </rPh>
    <rPh sb="7" eb="9">
      <t>カイシュウ</t>
    </rPh>
    <phoneticPr fontId="2"/>
  </si>
  <si>
    <r>
      <t xml:space="preserve">
開口部
</t>
    </r>
    <r>
      <rPr>
        <sz val="9"/>
        <color theme="1"/>
        <rFont val="BIZ UDPゴシック"/>
        <family val="3"/>
        <charset val="128"/>
      </rPr>
      <t xml:space="preserve">
※部分改修は２か所以上</t>
    </r>
    <rPh sb="2" eb="5">
      <t>カイコウブ</t>
    </rPh>
    <rPh sb="8" eb="10">
      <t>ブブン</t>
    </rPh>
    <rPh sb="10" eb="12">
      <t>カイシュウ</t>
    </rPh>
    <rPh sb="15" eb="18">
      <t>ショイジョウ</t>
    </rPh>
    <phoneticPr fontId="2"/>
  </si>
  <si>
    <t>申請者名</t>
    <rPh sb="0" eb="3">
      <t>シンセイシャ</t>
    </rPh>
    <rPh sb="3" eb="4">
      <t>メイ</t>
    </rPh>
    <phoneticPr fontId="2"/>
  </si>
  <si>
    <t>基準</t>
    <rPh sb="0" eb="2">
      <t>キジュン</t>
    </rPh>
    <phoneticPr fontId="2"/>
  </si>
  <si>
    <t>規模等</t>
    <rPh sb="0" eb="2">
      <t>キボ</t>
    </rPh>
    <rPh sb="2" eb="3">
      <t>トウ</t>
    </rPh>
    <phoneticPr fontId="2"/>
  </si>
  <si>
    <t>補助上限
適用基準</t>
    <rPh sb="0" eb="2">
      <t>ホジョ</t>
    </rPh>
    <rPh sb="2" eb="4">
      <t>ジョウゲン</t>
    </rPh>
    <rPh sb="5" eb="7">
      <t>テキヨウ</t>
    </rPh>
    <rPh sb="7" eb="9">
      <t>キジュン</t>
    </rPh>
    <phoneticPr fontId="2"/>
  </si>
  <si>
    <t>補助対象経費×補助率（円）</t>
    <rPh sb="0" eb="2">
      <t>ホジョ</t>
    </rPh>
    <rPh sb="2" eb="4">
      <t>タイショウ</t>
    </rPh>
    <rPh sb="4" eb="6">
      <t>ケイヒ</t>
    </rPh>
    <rPh sb="7" eb="9">
      <t>ホジョ</t>
    </rPh>
    <rPh sb="9" eb="10">
      <t>リツ</t>
    </rPh>
    <phoneticPr fontId="2"/>
  </si>
  <si>
    <t>補助対象工事費の小計②　　「（合計B-1）+（合計B-2）」と「小計①」のうち低い方の額</t>
    <rPh sb="0" eb="2">
      <t>ホジョ</t>
    </rPh>
    <rPh sb="2" eb="4">
      <t>タイショウ</t>
    </rPh>
    <rPh sb="4" eb="7">
      <t>コウジヒ</t>
    </rPh>
    <rPh sb="8" eb="10">
      <t>ショウケイ</t>
    </rPh>
    <rPh sb="15" eb="17">
      <t>ゴウケイ</t>
    </rPh>
    <rPh sb="23" eb="25">
      <t>ゴウケイ</t>
    </rPh>
    <rPh sb="32" eb="34">
      <t>ショウケイ</t>
    </rPh>
    <rPh sb="39" eb="40">
      <t>ヒク</t>
    </rPh>
    <rPh sb="41" eb="42">
      <t>ホウ</t>
    </rPh>
    <rPh sb="43" eb="44">
      <t>ガク</t>
    </rPh>
    <phoneticPr fontId="2"/>
  </si>
  <si>
    <t>（合計B-1）+（合計B-2）</t>
    <rPh sb="1" eb="3">
      <t>ゴウケイ</t>
    </rPh>
    <rPh sb="9" eb="11">
      <t>ゴウケイ</t>
    </rPh>
    <phoneticPr fontId="2"/>
  </si>
  <si>
    <t>部分を入力してください（他は自動計算です。）。</t>
    <rPh sb="0" eb="2">
      <t>ブブン</t>
    </rPh>
    <rPh sb="3" eb="5">
      <t>ニュウリョク</t>
    </rPh>
    <rPh sb="12" eb="13">
      <t>ホカ</t>
    </rPh>
    <rPh sb="14" eb="16">
      <t>ジドウ</t>
    </rPh>
    <rPh sb="16" eb="18">
      <t>ケイサン</t>
    </rPh>
    <phoneticPr fontId="2"/>
  </si>
  <si>
    <t>様式第省エネ１－２号　　補助金額算定書</t>
    <rPh sb="12" eb="14">
      <t>ホジョ</t>
    </rPh>
    <rPh sb="14" eb="16">
      <t>キンガク</t>
    </rPh>
    <rPh sb="16" eb="18">
      <t>サンテイ</t>
    </rPh>
    <rPh sb="18" eb="19">
      <t>ショ</t>
    </rPh>
    <phoneticPr fontId="2"/>
  </si>
  <si>
    <r>
      <rPr>
        <u/>
        <sz val="10"/>
        <color theme="1"/>
        <rFont val="BIZ UDPゴシック"/>
        <family val="3"/>
        <charset val="128"/>
      </rPr>
      <t>低い方</t>
    </r>
    <r>
      <rPr>
        <sz val="10"/>
        <color theme="1"/>
        <rFont val="BIZ UDPゴシック"/>
        <family val="3"/>
        <charset val="128"/>
      </rPr>
      <t>を補助金額として、様式第省エネ１－１号に記入してください。</t>
    </r>
    <rPh sb="0" eb="1">
      <t>ヒク</t>
    </rPh>
    <rPh sb="2" eb="3">
      <t>ホウ</t>
    </rPh>
    <rPh sb="4" eb="6">
      <t>ホジョ</t>
    </rPh>
    <rPh sb="6" eb="8">
      <t>キンガク</t>
    </rPh>
    <rPh sb="21" eb="22">
      <t>ゴウ</t>
    </rPh>
    <rPh sb="23" eb="25">
      <t>キニュウ</t>
    </rPh>
    <phoneticPr fontId="2"/>
  </si>
  <si>
    <r>
      <rPr>
        <u/>
        <sz val="10"/>
        <color theme="1"/>
        <rFont val="BIZ UDPゴシック"/>
        <family val="3"/>
        <charset val="128"/>
      </rPr>
      <t>合計金額</t>
    </r>
    <r>
      <rPr>
        <sz val="10"/>
        <color theme="1"/>
        <rFont val="BIZ UDPゴシック"/>
        <family val="3"/>
        <charset val="128"/>
      </rPr>
      <t>を補助対象経費として、様式第省エネ１－１号に記入してください。</t>
    </r>
    <rPh sb="0" eb="2">
      <t>ゴウケイ</t>
    </rPh>
    <rPh sb="2" eb="4">
      <t>キンガク</t>
    </rPh>
    <rPh sb="5" eb="7">
      <t>ホジョ</t>
    </rPh>
    <rPh sb="7" eb="9">
      <t>タイショウ</t>
    </rPh>
    <rPh sb="9" eb="11">
      <t>ケイヒ</t>
    </rPh>
    <rPh sb="24" eb="25">
      <t>ゴウ</t>
    </rPh>
    <rPh sb="26" eb="28">
      <t>キニュウ</t>
    </rPh>
    <phoneticPr fontId="2"/>
  </si>
  <si>
    <t>パターンA</t>
    <phoneticPr fontId="2"/>
  </si>
  <si>
    <t>パターンB</t>
    <phoneticPr fontId="2"/>
  </si>
  <si>
    <t>パターンC</t>
    <phoneticPr fontId="2"/>
  </si>
  <si>
    <t>電気ヒートポンプ給湯機</t>
    <phoneticPr fontId="2"/>
  </si>
  <si>
    <t>潜熱回収型ガス給湯機</t>
  </si>
  <si>
    <t>潜熱回収型石油給湯機</t>
    <phoneticPr fontId="2"/>
  </si>
  <si>
    <t>ヒートポンプ・ガス瞬間式併用型給湯</t>
    <phoneticPr fontId="2"/>
  </si>
  <si>
    <t>ZEH判定</t>
    <rPh sb="3" eb="5">
      <t>ハンテイ</t>
    </rPh>
    <phoneticPr fontId="2"/>
  </si>
  <si>
    <t>総合判定</t>
    <rPh sb="0" eb="2">
      <t>ソウゴウ</t>
    </rPh>
    <rPh sb="2" eb="4">
      <t>ハンテイ</t>
    </rPh>
    <phoneticPr fontId="2"/>
  </si>
  <si>
    <t>該当なし</t>
    <rPh sb="0" eb="2">
      <t>ガイトウ</t>
    </rPh>
    <phoneticPr fontId="2"/>
  </si>
  <si>
    <t>単品で対象</t>
    <rPh sb="0" eb="2">
      <t>タンピン</t>
    </rPh>
    <rPh sb="3" eb="5">
      <t>タイショウ</t>
    </rPh>
    <phoneticPr fontId="2"/>
  </si>
  <si>
    <t>：ZEH=0、省エネ＝1</t>
    <rPh sb="7" eb="8">
      <t>ショウ</t>
    </rPh>
    <phoneticPr fontId="2"/>
  </si>
  <si>
    <t>複数の見積もりのうち、最も低い金額</t>
    <rPh sb="0" eb="2">
      <t>フクスウ</t>
    </rPh>
    <rPh sb="3" eb="5">
      <t>ミツ</t>
    </rPh>
    <rPh sb="11" eb="12">
      <t>モット</t>
    </rPh>
    <rPh sb="13" eb="14">
      <t>ヒク</t>
    </rPh>
    <rPh sb="15" eb="17">
      <t>キンガク</t>
    </rPh>
    <phoneticPr fontId="2"/>
  </si>
  <si>
    <t>節湯水栓（浴室シャワー）</t>
    <rPh sb="0" eb="1">
      <t>セツ</t>
    </rPh>
    <rPh sb="1" eb="2">
      <t>ユ</t>
    </rPh>
    <rPh sb="2" eb="4">
      <t>スイセン</t>
    </rPh>
    <rPh sb="5" eb="7">
      <t>ヨクシツ</t>
    </rPh>
    <phoneticPr fontId="2"/>
  </si>
  <si>
    <t>節湯水栓（浴室シャワーを除く）</t>
    <rPh sb="0" eb="1">
      <t>セツ</t>
    </rPh>
    <rPh sb="1" eb="2">
      <t>ユ</t>
    </rPh>
    <rPh sb="3" eb="4">
      <t>セン</t>
    </rPh>
    <rPh sb="12" eb="13">
      <t>ノゾ</t>
    </rPh>
    <phoneticPr fontId="2"/>
  </si>
  <si>
    <r>
      <t>太陽熱利用システム</t>
    </r>
    <r>
      <rPr>
        <vertAlign val="superscript"/>
        <sz val="11"/>
        <color theme="1"/>
        <rFont val="BIZ UDPゴシック"/>
        <family val="3"/>
        <charset val="128"/>
      </rPr>
      <t>※1</t>
    </r>
    <rPh sb="0" eb="3">
      <t>タイヨウネツ</t>
    </rPh>
    <rPh sb="3" eb="5">
      <t>リヨウ</t>
    </rPh>
    <phoneticPr fontId="2"/>
  </si>
  <si>
    <t>高効率給湯機※1</t>
    <phoneticPr fontId="2"/>
  </si>
  <si>
    <t>※1　1戸あたり1台までを補助対象とします。</t>
    <rPh sb="4" eb="5">
      <t>コ</t>
    </rPh>
    <rPh sb="9" eb="10">
      <t>ダイ</t>
    </rPh>
    <rPh sb="13" eb="15">
      <t>ホジョ</t>
    </rPh>
    <rPh sb="15" eb="17">
      <t>タイショウ</t>
    </rPh>
    <phoneticPr fontId="2"/>
  </si>
  <si>
    <r>
      <t>既設台数</t>
    </r>
    <r>
      <rPr>
        <vertAlign val="superscript"/>
        <sz val="9"/>
        <color theme="1"/>
        <rFont val="BIZ UDPゴシック"/>
        <family val="3"/>
        <charset val="128"/>
      </rPr>
      <t>※2</t>
    </r>
    <rPh sb="0" eb="2">
      <t>キセツ</t>
    </rPh>
    <rPh sb="2" eb="4">
      <t>ダイスウ</t>
    </rPh>
    <phoneticPr fontId="2"/>
  </si>
  <si>
    <t>※2　既設で要件を満たす設備が設置されている場合はその台数を入力してください。</t>
    <rPh sb="3" eb="5">
      <t>キセツ</t>
    </rPh>
    <rPh sb="6" eb="8">
      <t>ヨウケン</t>
    </rPh>
    <rPh sb="9" eb="10">
      <t>ミ</t>
    </rPh>
    <rPh sb="12" eb="14">
      <t>セツビ</t>
    </rPh>
    <rPh sb="15" eb="17">
      <t>セッチ</t>
    </rPh>
    <rPh sb="22" eb="24">
      <t>バアイ</t>
    </rPh>
    <rPh sb="27" eb="29">
      <t>ダイスウ</t>
    </rPh>
    <rPh sb="30" eb="32">
      <t>ニュウリョク</t>
    </rPh>
    <phoneticPr fontId="2"/>
  </si>
  <si>
    <r>
      <t>燃料電池システム</t>
    </r>
    <r>
      <rPr>
        <vertAlign val="superscript"/>
        <sz val="11"/>
        <color theme="1"/>
        <rFont val="BIZ UDPゴシック"/>
        <family val="3"/>
        <charset val="128"/>
      </rPr>
      <t>※1</t>
    </r>
    <rPh sb="0" eb="2">
      <t>ネンリョウ</t>
    </rPh>
    <rPh sb="2" eb="4">
      <t>デンチ</t>
    </rPh>
    <phoneticPr fontId="2"/>
  </si>
  <si>
    <r>
      <t>ガスエンジン・コージェネレーション</t>
    </r>
    <r>
      <rPr>
        <vertAlign val="superscript"/>
        <sz val="11"/>
        <color theme="1"/>
        <rFont val="BIZ UDPゴシック"/>
        <family val="3"/>
        <charset val="128"/>
      </rPr>
      <t>※1</t>
    </r>
    <phoneticPr fontId="2"/>
  </si>
  <si>
    <r>
      <t>蓄電池</t>
    </r>
    <r>
      <rPr>
        <vertAlign val="superscript"/>
        <sz val="11"/>
        <color theme="1"/>
        <rFont val="BIZ UDPゴシック"/>
        <family val="3"/>
        <charset val="128"/>
      </rPr>
      <t>※1</t>
    </r>
    <rPh sb="0" eb="3">
      <t>チクデンチ</t>
    </rPh>
    <phoneticPr fontId="2"/>
  </si>
  <si>
    <r>
      <t>高断熱浴槽</t>
    </r>
    <r>
      <rPr>
        <vertAlign val="superscript"/>
        <sz val="11"/>
        <color theme="1"/>
        <rFont val="BIZ UDPゴシック"/>
        <family val="3"/>
        <charset val="128"/>
      </rPr>
      <t>※1</t>
    </r>
    <rPh sb="0" eb="3">
      <t>コウダンネツ</t>
    </rPh>
    <rPh sb="3" eb="5">
      <t>ヨクソウ</t>
    </rPh>
    <phoneticPr fontId="2"/>
  </si>
  <si>
    <t>事業の区分（該当するものにチェックを入れてください）</t>
    <rPh sb="0" eb="2">
      <t>ジギョウ</t>
    </rPh>
    <rPh sb="3" eb="5">
      <t>クブン</t>
    </rPh>
    <rPh sb="6" eb="8">
      <t>ガイトウ</t>
    </rPh>
    <rPh sb="18" eb="19">
      <t>イ</t>
    </rPh>
    <phoneticPr fontId="2"/>
  </si>
  <si>
    <t>　　　省エネ設計等</t>
    <rPh sb="3" eb="4">
      <t>ショウ</t>
    </rPh>
    <rPh sb="6" eb="8">
      <t>セッケイ</t>
    </rPh>
    <rPh sb="8" eb="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</si>
</sst>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scheme val="minor"/>
    </font>
    <font>
      <sz val="6"/>
      <name val="Yu Gothic"/>
      <family val="3"/>
      <charset val="128"/>
      <scheme val="minor"/>
    </font>
    <font>
      <sz val="11"/>
      <color theme="1"/>
      <name val="BIZ UDPゴシック"/>
      <family val="3"/>
      <charset val="128"/>
    </font>
    <font>
      <sz val="12"/>
      <color theme="1"/>
      <name val="BIZ UDPゴシック"/>
      <family val="3"/>
      <charset val="128"/>
    </font>
    <font>
      <sz val="10"/>
      <color theme="1"/>
      <name val="BIZ UDPゴシック"/>
      <family val="3"/>
      <charset val="128"/>
    </font>
    <font>
      <sz val="9"/>
      <color theme="1"/>
      <name val="BIZ UDPゴシック"/>
      <family val="3"/>
      <charset val="128"/>
    </font>
    <font>
      <u/>
      <sz val="10"/>
      <color theme="1"/>
      <name val="BIZ UDPゴシック"/>
      <family val="3"/>
      <charset val="128"/>
    </font>
    <font>
      <vertAlign val="superscript"/>
      <sz val="11"/>
      <color theme="1"/>
      <name val="BIZ UDPゴシック"/>
      <family val="3"/>
      <charset val="128"/>
    </font>
    <font>
      <vertAlign val="superscript"/>
      <sz val="9"/>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4" tint="0.79998168889431442"/>
        <bgColor indexed="64"/>
      </patternFill>
    </fill>
  </fills>
  <borders count="1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bottom/>
      <diagonal/>
    </border>
    <border>
      <left style="thin">
        <color auto="1"/>
      </left>
      <right style="thin">
        <color auto="1"/>
      </right>
      <top style="medium">
        <color auto="1"/>
      </top>
      <bottom/>
      <diagonal/>
    </border>
    <border>
      <left style="thin">
        <color auto="1"/>
      </left>
      <right/>
      <top style="double">
        <color auto="1"/>
      </top>
      <bottom/>
      <diagonal/>
    </border>
    <border>
      <left/>
      <right/>
      <top style="double">
        <color auto="1"/>
      </top>
      <bottom/>
      <diagonal/>
    </border>
    <border>
      <left style="thin">
        <color auto="1"/>
      </left>
      <right style="medium">
        <color auto="1"/>
      </right>
      <top style="double">
        <color auto="1"/>
      </top>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style="medium">
        <color auto="1"/>
      </right>
      <top style="hair">
        <color auto="1"/>
      </top>
      <bottom style="double">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double">
        <color auto="1"/>
      </bottom>
      <diagonal/>
    </border>
    <border>
      <left/>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style="hair">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ck">
        <color auto="1"/>
      </left>
      <right style="medium">
        <color auto="1"/>
      </right>
      <top style="thick">
        <color auto="1"/>
      </top>
      <bottom style="medium">
        <color auto="1"/>
      </bottom>
      <diagonal/>
    </border>
    <border>
      <left/>
      <right style="thick">
        <color auto="1"/>
      </right>
      <top style="thick">
        <color auto="1"/>
      </top>
      <bottom style="medium">
        <color auto="1"/>
      </bottom>
      <diagonal/>
    </border>
    <border>
      <left/>
      <right style="thick">
        <color auto="1"/>
      </right>
      <top style="medium">
        <color auto="1"/>
      </top>
      <bottom style="medium">
        <color auto="1"/>
      </bottom>
      <diagonal/>
    </border>
    <border>
      <left/>
      <right style="thick">
        <color auto="1"/>
      </right>
      <top style="medium">
        <color auto="1"/>
      </top>
      <bottom style="thick">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ck">
        <color auto="1"/>
      </left>
      <right style="thick">
        <color auto="1"/>
      </right>
      <top style="medium">
        <color auto="1"/>
      </top>
      <bottom/>
      <diagonal/>
    </border>
    <border>
      <left style="thick">
        <color auto="1"/>
      </left>
      <right style="thick">
        <color auto="1"/>
      </right>
      <top/>
      <bottom style="medium">
        <color auto="1"/>
      </bottom>
      <diagonal/>
    </border>
    <border>
      <left style="thick">
        <color auto="1"/>
      </left>
      <right style="medium">
        <color auto="1"/>
      </right>
      <top style="medium">
        <color auto="1"/>
      </top>
      <bottom/>
      <diagonal/>
    </border>
    <border>
      <left style="thick">
        <color auto="1"/>
      </left>
      <right style="medium">
        <color auto="1"/>
      </right>
      <top/>
      <bottom style="thick">
        <color auto="1"/>
      </bottom>
      <diagonal/>
    </border>
    <border>
      <left style="medium">
        <color auto="1"/>
      </left>
      <right style="thick">
        <color auto="1"/>
      </right>
      <top style="medium">
        <color auto="1"/>
      </top>
      <bottom/>
      <diagonal/>
    </border>
    <border>
      <left style="medium">
        <color auto="1"/>
      </left>
      <right style="thick">
        <color auto="1"/>
      </right>
      <top/>
      <bottom style="thick">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medium">
        <color auto="1"/>
      </right>
      <top/>
      <bottom style="double">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diagonalDown="1">
      <left style="medium">
        <color auto="1"/>
      </left>
      <right style="thin">
        <color auto="1"/>
      </right>
      <top style="medium">
        <color auto="1"/>
      </top>
      <bottom style="hair">
        <color auto="1"/>
      </bottom>
      <diagonal style="thin">
        <color auto="1"/>
      </diagonal>
    </border>
    <border diagonalDown="1">
      <left style="thin">
        <color auto="1"/>
      </left>
      <right style="medium">
        <color auto="1"/>
      </right>
      <top style="medium">
        <color auto="1"/>
      </top>
      <bottom style="hair">
        <color auto="1"/>
      </bottom>
      <diagonal style="thin">
        <color auto="1"/>
      </diagonal>
    </border>
    <border diagonalDown="1">
      <left style="medium">
        <color auto="1"/>
      </left>
      <right style="thin">
        <color auto="1"/>
      </right>
      <top style="hair">
        <color auto="1"/>
      </top>
      <bottom style="medium">
        <color auto="1"/>
      </bottom>
      <diagonal style="thin">
        <color auto="1"/>
      </diagonal>
    </border>
    <border diagonalDown="1">
      <left style="thin">
        <color auto="1"/>
      </left>
      <right style="medium">
        <color auto="1"/>
      </right>
      <top style="hair">
        <color auto="1"/>
      </top>
      <bottom style="medium">
        <color auto="1"/>
      </bottom>
      <diagonal style="thin">
        <color auto="1"/>
      </diagonal>
    </border>
    <border>
      <left style="thin">
        <color auto="1"/>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diagonalDown="1">
      <left style="medium">
        <color auto="1"/>
      </left>
      <right style="thin">
        <color auto="1"/>
      </right>
      <top style="hair">
        <color auto="1"/>
      </top>
      <bottom style="hair">
        <color auto="1"/>
      </bottom>
      <diagonal style="thin">
        <color auto="1"/>
      </diagonal>
    </border>
    <border diagonalDown="1">
      <left style="thin">
        <color auto="1"/>
      </left>
      <right style="medium">
        <color auto="1"/>
      </right>
      <top style="hair">
        <color auto="1"/>
      </top>
      <bottom style="hair">
        <color auto="1"/>
      </bottom>
      <diagonal style="thin">
        <color auto="1"/>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3">
    <xf numFmtId="0" fontId="0" fillId="0" borderId="0" xfId="0"/>
    <xf numFmtId="0" fontId="3" fillId="0" borderId="0" xfId="0" applyFont="1" applyAlignment="1">
      <alignment vertical="center"/>
    </xf>
    <xf numFmtId="38" fontId="3" fillId="0" borderId="0" xfId="1" applyFont="1" applyAlignment="1">
      <alignment vertical="center"/>
    </xf>
    <xf numFmtId="38" fontId="3" fillId="0" borderId="2" xfId="1" applyFont="1" applyBorder="1" applyAlignment="1">
      <alignment vertical="center"/>
    </xf>
    <xf numFmtId="38" fontId="3" fillId="0" borderId="12" xfId="1" applyFont="1" applyBorder="1" applyAlignment="1">
      <alignment vertical="center"/>
    </xf>
    <xf numFmtId="38" fontId="3" fillId="0" borderId="8" xfId="1" applyFont="1" applyBorder="1" applyAlignment="1">
      <alignment vertical="center"/>
    </xf>
    <xf numFmtId="0" fontId="4" fillId="0" borderId="0" xfId="0" applyFont="1" applyAlignment="1">
      <alignment vertical="center"/>
    </xf>
    <xf numFmtId="38" fontId="3" fillId="0" borderId="20" xfId="1" applyFont="1" applyBorder="1" applyAlignment="1">
      <alignment vertical="center"/>
    </xf>
    <xf numFmtId="38" fontId="3" fillId="0" borderId="26" xfId="1"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3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9" fontId="3" fillId="0" borderId="0" xfId="0" applyNumberFormat="1" applyFont="1" applyBorder="1" applyAlignment="1">
      <alignment vertical="center"/>
    </xf>
    <xf numFmtId="38" fontId="3" fillId="0" borderId="0" xfId="1" applyFont="1" applyBorder="1" applyAlignment="1">
      <alignment vertical="center"/>
    </xf>
    <xf numFmtId="38" fontId="3" fillId="0" borderId="0" xfId="1" applyFont="1" applyBorder="1" applyAlignment="1">
      <alignment horizontal="right" vertical="center"/>
    </xf>
    <xf numFmtId="0" fontId="3" fillId="0" borderId="0" xfId="0" applyFont="1" applyFill="1" applyBorder="1" applyAlignment="1">
      <alignment vertical="center"/>
    </xf>
    <xf numFmtId="38" fontId="3" fillId="0" borderId="26" xfId="1" applyFont="1" applyFill="1" applyBorder="1" applyAlignment="1">
      <alignment vertical="center"/>
    </xf>
    <xf numFmtId="38" fontId="3" fillId="0" borderId="33" xfId="1" applyFont="1" applyFill="1" applyBorder="1" applyAlignment="1">
      <alignment vertical="center"/>
    </xf>
    <xf numFmtId="0" fontId="3" fillId="2" borderId="18" xfId="0" applyFont="1" applyFill="1" applyBorder="1" applyAlignment="1">
      <alignment horizontal="center" vertical="center"/>
    </xf>
    <xf numFmtId="0" fontId="3" fillId="2" borderId="18" xfId="0" applyFont="1" applyFill="1" applyBorder="1" applyAlignment="1">
      <alignment horizontal="center" vertical="center" shrinkToFit="1"/>
    </xf>
    <xf numFmtId="0" fontId="3" fillId="2" borderId="19" xfId="0" applyFont="1" applyFill="1" applyBorder="1" applyAlignment="1">
      <alignment horizontal="center" vertical="center"/>
    </xf>
    <xf numFmtId="0" fontId="3" fillId="0" borderId="34" xfId="0" applyFont="1" applyBorder="1" applyAlignment="1">
      <alignment vertical="center"/>
    </xf>
    <xf numFmtId="38" fontId="3" fillId="0" borderId="34" xfId="1" applyFont="1" applyBorder="1" applyAlignment="1">
      <alignment vertical="center"/>
    </xf>
    <xf numFmtId="0" fontId="3" fillId="0" borderId="36" xfId="0" applyFont="1" applyBorder="1" applyAlignment="1">
      <alignment vertical="center"/>
    </xf>
    <xf numFmtId="38" fontId="3" fillId="0" borderId="36" xfId="1" applyFont="1" applyBorder="1" applyAlignment="1">
      <alignment vertical="center"/>
    </xf>
    <xf numFmtId="0" fontId="3" fillId="0" borderId="38" xfId="0" applyFont="1" applyBorder="1" applyAlignment="1">
      <alignment vertical="center"/>
    </xf>
    <xf numFmtId="38" fontId="3" fillId="0" borderId="38" xfId="1" applyFont="1" applyBorder="1" applyAlignment="1">
      <alignment vertical="center"/>
    </xf>
    <xf numFmtId="0" fontId="3" fillId="0" borderId="40" xfId="0" applyFont="1" applyBorder="1" applyAlignment="1">
      <alignment vertical="center"/>
    </xf>
    <xf numFmtId="38" fontId="3" fillId="0" borderId="40" xfId="1" applyFont="1" applyBorder="1" applyAlignment="1">
      <alignment vertical="center"/>
    </xf>
    <xf numFmtId="0" fontId="3" fillId="0" borderId="40"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left" vertical="center"/>
    </xf>
    <xf numFmtId="0" fontId="3" fillId="0" borderId="64" xfId="0" applyFont="1" applyBorder="1" applyAlignment="1">
      <alignment vertical="center"/>
    </xf>
    <xf numFmtId="0" fontId="3" fillId="2" borderId="68" xfId="0" applyFont="1" applyFill="1" applyBorder="1" applyAlignment="1">
      <alignment horizontal="center" vertical="center"/>
    </xf>
    <xf numFmtId="0" fontId="3" fillId="2" borderId="67" xfId="0" applyFont="1" applyFill="1" applyBorder="1" applyAlignment="1">
      <alignment horizontal="center" vertical="center"/>
    </xf>
    <xf numFmtId="0" fontId="3" fillId="0" borderId="71" xfId="0" applyFont="1" applyBorder="1" applyAlignment="1">
      <alignment vertical="center"/>
    </xf>
    <xf numFmtId="38" fontId="3" fillId="0" borderId="71" xfId="1" applyFont="1" applyBorder="1" applyAlignment="1">
      <alignment vertical="center"/>
    </xf>
    <xf numFmtId="0" fontId="3" fillId="0" borderId="71" xfId="0" applyFont="1" applyBorder="1" applyAlignment="1">
      <alignment horizontal="center" vertical="center"/>
    </xf>
    <xf numFmtId="0" fontId="3" fillId="0" borderId="74" xfId="0" applyFont="1" applyBorder="1" applyAlignment="1">
      <alignment horizontal="center" vertical="center"/>
    </xf>
    <xf numFmtId="0" fontId="5" fillId="0" borderId="15" xfId="0" applyFont="1" applyBorder="1" applyAlignment="1">
      <alignment horizontal="right" vertical="center" wrapText="1"/>
    </xf>
    <xf numFmtId="0" fontId="3" fillId="0" borderId="15" xfId="0" applyFont="1" applyBorder="1" applyAlignment="1">
      <alignment horizontal="center" vertical="center"/>
    </xf>
    <xf numFmtId="0" fontId="3" fillId="2" borderId="15"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0" xfId="0" applyFont="1" applyFill="1" applyBorder="1" applyAlignment="1">
      <alignment horizontal="center" vertical="center" shrinkToFit="1"/>
    </xf>
    <xf numFmtId="38" fontId="3" fillId="0" borderId="33" xfId="1" applyFont="1" applyBorder="1" applyAlignment="1">
      <alignment vertical="center"/>
    </xf>
    <xf numFmtId="38" fontId="3" fillId="0" borderId="88" xfId="1" applyFont="1" applyBorder="1" applyAlignment="1">
      <alignment vertical="center"/>
    </xf>
    <xf numFmtId="0" fontId="3" fillId="2" borderId="59" xfId="0" applyFont="1" applyFill="1" applyBorder="1" applyAlignment="1">
      <alignment vertical="center"/>
    </xf>
    <xf numFmtId="0" fontId="3" fillId="2" borderId="60" xfId="0" applyFont="1" applyFill="1" applyBorder="1" applyAlignment="1">
      <alignment vertical="center"/>
    </xf>
    <xf numFmtId="38" fontId="3" fillId="3" borderId="64" xfId="1" applyFont="1" applyFill="1" applyBorder="1" applyAlignment="1" applyProtection="1">
      <alignment vertical="center"/>
      <protection locked="0"/>
    </xf>
    <xf numFmtId="38" fontId="3" fillId="3" borderId="36" xfId="1" applyFont="1" applyFill="1" applyBorder="1" applyAlignment="1" applyProtection="1">
      <alignment vertical="center"/>
      <protection locked="0"/>
    </xf>
    <xf numFmtId="38" fontId="3" fillId="3" borderId="71" xfId="1" applyFont="1" applyFill="1" applyBorder="1" applyAlignment="1" applyProtection="1">
      <alignment vertical="center"/>
      <protection locked="0"/>
    </xf>
    <xf numFmtId="38" fontId="3" fillId="3" borderId="40" xfId="1" applyFont="1" applyFill="1" applyBorder="1" applyAlignment="1" applyProtection="1">
      <alignment vertical="center"/>
      <protection locked="0"/>
    </xf>
    <xf numFmtId="38" fontId="3" fillId="3" borderId="38" xfId="1" applyFont="1" applyFill="1" applyBorder="1" applyAlignment="1" applyProtection="1">
      <alignment vertical="center"/>
      <protection locked="0"/>
    </xf>
    <xf numFmtId="38" fontId="3" fillId="3" borderId="35" xfId="1" applyFont="1" applyFill="1" applyBorder="1" applyAlignment="1" applyProtection="1">
      <alignment vertical="center"/>
      <protection locked="0"/>
    </xf>
    <xf numFmtId="38" fontId="3" fillId="3" borderId="37" xfId="1" applyFont="1" applyFill="1" applyBorder="1" applyAlignment="1" applyProtection="1">
      <alignment vertical="center"/>
      <protection locked="0"/>
    </xf>
    <xf numFmtId="38" fontId="3" fillId="3" borderId="72" xfId="1" applyFont="1" applyFill="1" applyBorder="1" applyAlignment="1" applyProtection="1">
      <alignment vertical="center"/>
      <protection locked="0"/>
    </xf>
    <xf numFmtId="38" fontId="3" fillId="3" borderId="41" xfId="1" applyFont="1" applyFill="1" applyBorder="1" applyAlignment="1" applyProtection="1">
      <alignment vertical="center"/>
      <protection locked="0"/>
    </xf>
    <xf numFmtId="38" fontId="3" fillId="3" borderId="39" xfId="1"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0" fontId="3" fillId="3" borderId="36" xfId="0" applyFont="1" applyFill="1" applyBorder="1" applyAlignment="1" applyProtection="1">
      <alignment vertical="center"/>
      <protection locked="0"/>
    </xf>
    <xf numFmtId="0" fontId="3" fillId="3" borderId="38" xfId="0" applyFont="1" applyFill="1" applyBorder="1" applyAlignment="1" applyProtection="1">
      <alignment vertical="center"/>
      <protection locked="0"/>
    </xf>
    <xf numFmtId="0" fontId="3" fillId="3" borderId="40" xfId="0" applyFont="1" applyFill="1" applyBorder="1" applyAlignment="1" applyProtection="1">
      <alignment vertical="center"/>
      <protection locked="0"/>
    </xf>
    <xf numFmtId="9" fontId="3" fillId="0" borderId="0" xfId="2" applyFont="1" applyAlignment="1">
      <alignment vertical="center"/>
    </xf>
    <xf numFmtId="0" fontId="3" fillId="3" borderId="70" xfId="0" applyFont="1" applyFill="1" applyBorder="1" applyAlignment="1" applyProtection="1">
      <alignment vertical="center"/>
      <protection locked="0"/>
    </xf>
    <xf numFmtId="0" fontId="3" fillId="0" borderId="70" xfId="0" applyFont="1" applyBorder="1" applyAlignment="1">
      <alignment vertical="center"/>
    </xf>
    <xf numFmtId="38" fontId="3" fillId="0" borderId="70" xfId="1" applyFont="1" applyBorder="1" applyAlignment="1">
      <alignment vertical="center"/>
    </xf>
    <xf numFmtId="38" fontId="3" fillId="3" borderId="98" xfId="1" applyFont="1" applyFill="1" applyBorder="1" applyAlignment="1" applyProtection="1">
      <alignment vertical="center"/>
      <protection locked="0"/>
    </xf>
    <xf numFmtId="0" fontId="3" fillId="3" borderId="100" xfId="0" applyFont="1" applyFill="1" applyBorder="1" applyAlignment="1" applyProtection="1">
      <alignment vertical="center"/>
      <protection locked="0"/>
    </xf>
    <xf numFmtId="0" fontId="3" fillId="0" borderId="35" xfId="0" applyFont="1" applyBorder="1" applyAlignment="1">
      <alignment vertical="center"/>
    </xf>
    <xf numFmtId="0" fontId="3" fillId="3" borderId="101" xfId="0" applyFont="1" applyFill="1" applyBorder="1" applyAlignment="1" applyProtection="1">
      <alignment vertical="center"/>
      <protection locked="0"/>
    </xf>
    <xf numFmtId="0" fontId="3" fillId="0" borderId="37" xfId="0" applyFont="1" applyBorder="1" applyAlignment="1">
      <alignment vertical="center"/>
    </xf>
    <xf numFmtId="0" fontId="3" fillId="0" borderId="102" xfId="0" applyFont="1" applyFill="1" applyBorder="1" applyAlignment="1" applyProtection="1">
      <alignment vertical="center"/>
      <protection locked="0"/>
    </xf>
    <xf numFmtId="0" fontId="3" fillId="0" borderId="103" xfId="0" applyFont="1" applyFill="1" applyBorder="1" applyAlignment="1">
      <alignment vertical="center"/>
    </xf>
    <xf numFmtId="0" fontId="3" fillId="0" borderId="104" xfId="0" applyFont="1" applyFill="1" applyBorder="1" applyAlignment="1" applyProtection="1">
      <alignment vertical="center"/>
      <protection locked="0"/>
    </xf>
    <xf numFmtId="0" fontId="3" fillId="0" borderId="105" xfId="0" applyFont="1" applyFill="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3" fillId="4" borderId="0" xfId="0" applyFont="1" applyFill="1" applyAlignment="1">
      <alignment vertical="center"/>
    </xf>
    <xf numFmtId="0" fontId="3" fillId="0" borderId="110" xfId="0" applyFont="1" applyFill="1" applyBorder="1" applyAlignment="1" applyProtection="1">
      <alignment vertical="center"/>
      <protection locked="0"/>
    </xf>
    <xf numFmtId="0" fontId="3" fillId="0" borderId="111" xfId="0" applyFont="1" applyFill="1" applyBorder="1" applyAlignment="1">
      <alignment vertical="center"/>
    </xf>
    <xf numFmtId="0" fontId="6" fillId="2" borderId="14" xfId="0" applyFont="1" applyFill="1" applyBorder="1" applyAlignment="1">
      <alignment horizontal="center" vertical="center" shrinkToFit="1"/>
    </xf>
    <xf numFmtId="0" fontId="6" fillId="2" borderId="99" xfId="0" applyFont="1" applyFill="1" applyBorder="1" applyAlignment="1">
      <alignment horizontal="center" vertical="center" shrinkToFit="1"/>
    </xf>
    <xf numFmtId="0" fontId="3" fillId="0" borderId="74"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08" xfId="0" applyFont="1" applyFill="1" applyBorder="1" applyAlignment="1">
      <alignment horizontal="center" vertical="center"/>
    </xf>
    <xf numFmtId="0" fontId="3" fillId="0" borderId="106"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73" xfId="0" applyFont="1" applyBorder="1" applyAlignment="1">
      <alignment horizontal="center" vertical="center"/>
    </xf>
    <xf numFmtId="0" fontId="3" fillId="0" borderId="7" xfId="0" applyFont="1" applyBorder="1" applyAlignment="1">
      <alignment horizontal="center" vertical="center"/>
    </xf>
    <xf numFmtId="0" fontId="3" fillId="0" borderId="57" xfId="0" applyFont="1" applyBorder="1" applyAlignment="1">
      <alignment horizontal="center" vertical="center"/>
    </xf>
    <xf numFmtId="0" fontId="3" fillId="0" borderId="29"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77" xfId="0" applyFont="1" applyBorder="1" applyAlignment="1">
      <alignment horizontal="right" vertical="center"/>
    </xf>
    <xf numFmtId="0" fontId="3" fillId="0" borderId="78" xfId="0" applyFont="1" applyBorder="1" applyAlignment="1">
      <alignment horizontal="right" vertical="center"/>
    </xf>
    <xf numFmtId="0" fontId="3" fillId="0" borderId="79" xfId="0" applyFont="1" applyBorder="1" applyAlignment="1">
      <alignment horizontal="right" vertical="center"/>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0" xfId="0" applyFont="1" applyBorder="1" applyAlignment="1">
      <alignment horizontal="center" vertical="center"/>
    </xf>
    <xf numFmtId="0" fontId="3" fillId="0" borderId="7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8"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87" xfId="0" applyFont="1" applyBorder="1" applyAlignment="1">
      <alignment horizontal="center" vertical="center" textRotation="255"/>
    </xf>
    <xf numFmtId="0" fontId="3" fillId="0" borderId="1"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center" vertical="center"/>
    </xf>
    <xf numFmtId="0" fontId="3" fillId="0" borderId="4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7" xfId="0" applyFont="1" applyBorder="1" applyAlignment="1">
      <alignment horizontal="left" vertical="center"/>
    </xf>
    <xf numFmtId="0" fontId="3" fillId="0" borderId="67" xfId="0" applyFont="1" applyBorder="1" applyAlignment="1">
      <alignment horizontal="left"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30"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right" vertical="center"/>
    </xf>
    <xf numFmtId="0" fontId="3" fillId="2" borderId="30"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38" fontId="3" fillId="0" borderId="86" xfId="0" applyNumberFormat="1" applyFont="1" applyFill="1" applyBorder="1" applyAlignment="1">
      <alignment horizontal="right" vertical="center"/>
    </xf>
    <xf numFmtId="0" fontId="3" fillId="0" borderId="83" xfId="0" applyFont="1" applyFill="1" applyBorder="1" applyAlignment="1">
      <alignment horizontal="right" vertical="center"/>
    </xf>
    <xf numFmtId="9" fontId="3" fillId="0" borderId="89" xfId="0" applyNumberFormat="1" applyFont="1" applyBorder="1" applyAlignment="1">
      <alignment horizontal="right" vertical="center"/>
    </xf>
    <xf numFmtId="9" fontId="3" fillId="0" borderId="90" xfId="0" applyNumberFormat="1" applyFont="1" applyBorder="1" applyAlignment="1">
      <alignment horizontal="righ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3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3" borderId="54"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38" fontId="3" fillId="3" borderId="85" xfId="1" applyFont="1" applyFill="1" applyBorder="1" applyAlignment="1" applyProtection="1">
      <alignment horizontal="right" vertical="center"/>
      <protection locked="0"/>
    </xf>
    <xf numFmtId="38" fontId="3" fillId="3" borderId="82" xfId="1" applyFont="1" applyFill="1" applyBorder="1" applyAlignment="1" applyProtection="1">
      <alignment horizontal="right" vertical="center"/>
      <protection locked="0"/>
    </xf>
    <xf numFmtId="0" fontId="3" fillId="2" borderId="84"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30" xfId="0" applyFont="1" applyFill="1" applyBorder="1" applyAlignment="1">
      <alignment horizontal="center" vertical="center" shrinkToFit="1"/>
    </xf>
    <xf numFmtId="0" fontId="3" fillId="2" borderId="65" xfId="0" applyFont="1" applyFill="1" applyBorder="1" applyAlignment="1">
      <alignment horizontal="center" vertical="center" shrinkToFit="1"/>
    </xf>
    <xf numFmtId="0" fontId="3" fillId="2" borderId="61"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38" fontId="3" fillId="0" borderId="91" xfId="1" applyFont="1" applyFill="1" applyBorder="1" applyAlignment="1">
      <alignment horizontal="right" vertical="center"/>
    </xf>
    <xf numFmtId="38" fontId="3" fillId="0" borderId="92" xfId="1" applyFont="1" applyFill="1" applyBorder="1" applyAlignment="1">
      <alignment horizontal="right" vertical="center"/>
    </xf>
    <xf numFmtId="38" fontId="3" fillId="0" borderId="93" xfId="1" applyFont="1" applyBorder="1" applyAlignment="1">
      <alignment horizontal="right" vertical="center"/>
    </xf>
    <xf numFmtId="38" fontId="3" fillId="0" borderId="94" xfId="1" applyFont="1" applyBorder="1" applyAlignment="1">
      <alignment horizontal="right" vertical="center"/>
    </xf>
    <xf numFmtId="0" fontId="5"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6</xdr:row>
          <xdr:rowOff>76200</xdr:rowOff>
        </xdr:from>
        <xdr:to>
          <xdr:col>1</xdr:col>
          <xdr:colOff>323850</xdr:colOff>
          <xdr:row>6</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76200</xdr:rowOff>
        </xdr:from>
        <xdr:to>
          <xdr:col>1</xdr:col>
          <xdr:colOff>314325</xdr:colOff>
          <xdr:row>7</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381000</xdr:rowOff>
        </xdr:from>
        <xdr:to>
          <xdr:col>3</xdr:col>
          <xdr:colOff>438150</xdr:colOff>
          <xdr:row>7</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171450</xdr:rowOff>
        </xdr:from>
        <xdr:to>
          <xdr:col>3</xdr:col>
          <xdr:colOff>438150</xdr:colOff>
          <xdr:row>8</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394607</xdr:colOff>
      <xdr:row>1</xdr:row>
      <xdr:rowOff>40822</xdr:rowOff>
    </xdr:from>
    <xdr:to>
      <xdr:col>8</xdr:col>
      <xdr:colOff>816429</xdr:colOff>
      <xdr:row>1</xdr:row>
      <xdr:rowOff>244929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545036" y="217715"/>
          <a:ext cx="421822" cy="204107"/>
        </a:xfrm>
        <a:prstGeom prst="rect">
          <a:avLst/>
        </a:prstGeom>
        <a:solidFill>
          <a:schemeClr val="accent4">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38102</xdr:colOff>
      <xdr:row>8</xdr:row>
      <xdr:rowOff>66674</xdr:rowOff>
    </xdr:from>
    <xdr:to>
      <xdr:col>11</xdr:col>
      <xdr:colOff>1390654</xdr:colOff>
      <xdr:row>8</xdr:row>
      <xdr:rowOff>238125</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6200000">
          <a:off x="9791702" y="1038224"/>
          <a:ext cx="171451" cy="2781302"/>
        </a:xfrm>
        <a:prstGeom prst="leftBrace">
          <a:avLst>
            <a:gd name="adj1" fmla="val 45729"/>
            <a:gd name="adj2" fmla="val 49869"/>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19051</xdr:colOff>
      <xdr:row>8</xdr:row>
      <xdr:rowOff>66674</xdr:rowOff>
    </xdr:from>
    <xdr:to>
      <xdr:col>8</xdr:col>
      <xdr:colOff>838203</xdr:colOff>
      <xdr:row>8</xdr:row>
      <xdr:rowOff>228599</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rot="16200000">
          <a:off x="6229352" y="1733548"/>
          <a:ext cx="161925" cy="1381127"/>
        </a:xfrm>
        <a:prstGeom prst="leftBrace">
          <a:avLst>
            <a:gd name="adj1" fmla="val 45729"/>
            <a:gd name="adj2" fmla="val 49869"/>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74"/>
  <sheetViews>
    <sheetView tabSelected="1" view="pageBreakPreview" zoomScaleNormal="70" zoomScaleSheetLayoutView="100" workbookViewId="0">
      <selection activeCell="B8" sqref="B8:C8"/>
    </sheetView>
  </sheetViews>
  <sheetFormatPr defaultRowHeight="13.5"/>
  <cols>
    <col min="1" max="1" width="9" style="1"/>
    <col min="2" max="2" width="5.625" style="1" customWidth="1"/>
    <col min="3" max="3" width="9.375" style="1" customWidth="1"/>
    <col min="4" max="4" width="7.375" style="1" customWidth="1"/>
    <col min="5" max="6" width="11.125" style="1" customWidth="1"/>
    <col min="7" max="7" width="19.875" style="1" customWidth="1"/>
    <col min="8" max="8" width="7.375" style="1" customWidth="1"/>
    <col min="9" max="9" width="11.25" style="1" customWidth="1"/>
    <col min="10" max="12" width="18.75" style="1" customWidth="1"/>
    <col min="13" max="15" width="4.875" style="1" customWidth="1"/>
    <col min="16" max="19" width="11.375" style="1" hidden="1" customWidth="1"/>
    <col min="20" max="16384" width="9" style="1"/>
  </cols>
  <sheetData>
    <row r="2" spans="2:17" ht="22.5" customHeight="1">
      <c r="B2" s="6" t="s">
        <v>59</v>
      </c>
      <c r="J2" s="35" t="s">
        <v>58</v>
      </c>
    </row>
    <row r="3" spans="2:17" ht="7.5" customHeight="1">
      <c r="B3" s="6"/>
    </row>
    <row r="4" spans="2:17" ht="24.75" customHeight="1">
      <c r="B4" s="167" t="s">
        <v>51</v>
      </c>
      <c r="C4" s="168"/>
      <c r="D4" s="172"/>
      <c r="E4" s="173"/>
      <c r="F4" s="174"/>
    </row>
    <row r="5" spans="2:17" ht="8.25" customHeight="1" thickBot="1"/>
    <row r="6" spans="2:17" ht="22.5" customHeight="1" thickTop="1" thickBot="1">
      <c r="B6" s="104" t="s">
        <v>86</v>
      </c>
      <c r="C6" s="105"/>
      <c r="D6" s="105"/>
      <c r="E6" s="105"/>
      <c r="F6" s="105"/>
      <c r="G6" s="105"/>
      <c r="H6" s="180" t="s">
        <v>39</v>
      </c>
      <c r="I6" s="181"/>
      <c r="J6" s="45" t="s">
        <v>38</v>
      </c>
      <c r="K6" s="47" t="s">
        <v>55</v>
      </c>
      <c r="L6" s="46" t="s">
        <v>40</v>
      </c>
    </row>
    <row r="7" spans="2:17" ht="30.75" customHeight="1" thickBot="1">
      <c r="B7" s="154" t="s">
        <v>87</v>
      </c>
      <c r="C7" s="155"/>
      <c r="D7" s="155"/>
      <c r="E7" s="155"/>
      <c r="F7" s="155"/>
      <c r="G7" s="155"/>
      <c r="H7" s="178"/>
      <c r="I7" s="179"/>
      <c r="J7" s="165">
        <f>IF(G8="省エネ基準",P8,IF(G8="ZEH水準",Q8,0))</f>
        <v>0</v>
      </c>
      <c r="K7" s="188">
        <f>ROUNDDOWN((H8+H7)*J7,-3)</f>
        <v>0</v>
      </c>
      <c r="L7" s="190">
        <f>IF(G8="省エネ基準",P7,IF(G8="ZEH水準",Q7,0))</f>
        <v>0</v>
      </c>
      <c r="P7" s="2">
        <v>300000</v>
      </c>
      <c r="Q7" s="2">
        <v>700000</v>
      </c>
    </row>
    <row r="8" spans="2:17" ht="30.75" customHeight="1" thickBot="1">
      <c r="B8" s="154" t="s">
        <v>48</v>
      </c>
      <c r="C8" s="155"/>
      <c r="D8" s="170" t="s">
        <v>49</v>
      </c>
      <c r="E8" s="171"/>
      <c r="F8" s="43" t="s">
        <v>54</v>
      </c>
      <c r="G8" s="44" t="str">
        <f>IF(SUM(H14:H19,H21:H26,H28:H35,H37:H40,H42:H45,H47:H50)=0,"",IF(SUM(H14:H19,H21:H26,H28:H35)&lt;2,"",IF(SUM(H14:H16,H21:H23,H28:H31,H37:H38,H42:H43,H47:H48,Q61)&gt;0,P12,Q12)))</f>
        <v/>
      </c>
      <c r="H8" s="163">
        <f>L52+L71</f>
        <v>0</v>
      </c>
      <c r="I8" s="164"/>
      <c r="J8" s="166"/>
      <c r="K8" s="189"/>
      <c r="L8" s="191"/>
      <c r="P8" s="66">
        <v>0.4</v>
      </c>
      <c r="Q8" s="66">
        <v>0.8</v>
      </c>
    </row>
    <row r="9" spans="2:17" ht="22.5" customHeight="1">
      <c r="B9" s="9"/>
      <c r="C9" s="9"/>
      <c r="D9" s="9"/>
      <c r="E9" s="9"/>
      <c r="F9" s="10"/>
      <c r="G9" s="16"/>
      <c r="H9" s="11"/>
      <c r="I9" s="12"/>
      <c r="J9" s="13"/>
      <c r="K9" s="14"/>
      <c r="L9" s="15"/>
      <c r="P9" s="2"/>
      <c r="Q9" s="2"/>
    </row>
    <row r="10" spans="2:17" ht="33.75" customHeight="1">
      <c r="H10" s="192" t="s">
        <v>61</v>
      </c>
      <c r="I10" s="192"/>
      <c r="J10" s="192"/>
      <c r="K10" s="192" t="s">
        <v>60</v>
      </c>
      <c r="L10" s="192"/>
    </row>
    <row r="11" spans="2:17" ht="24" customHeight="1" thickBot="1">
      <c r="B11" s="1" t="s">
        <v>30</v>
      </c>
    </row>
    <row r="12" spans="2:17" ht="19.5" customHeight="1">
      <c r="B12" s="159" t="s">
        <v>0</v>
      </c>
      <c r="C12" s="160"/>
      <c r="D12" s="160"/>
      <c r="E12" s="160"/>
      <c r="F12" s="50"/>
      <c r="G12" s="50"/>
      <c r="H12" s="50"/>
      <c r="I12" s="51"/>
      <c r="J12" s="157" t="s">
        <v>41</v>
      </c>
      <c r="K12" s="182" t="s">
        <v>43</v>
      </c>
      <c r="L12" s="184" t="s">
        <v>42</v>
      </c>
      <c r="P12" s="1" t="s">
        <v>28</v>
      </c>
      <c r="Q12" s="1" t="s">
        <v>29</v>
      </c>
    </row>
    <row r="13" spans="2:17" ht="19.5" customHeight="1" thickBot="1">
      <c r="B13" s="161"/>
      <c r="C13" s="162"/>
      <c r="D13" s="162"/>
      <c r="E13" s="162"/>
      <c r="F13" s="37" t="s">
        <v>52</v>
      </c>
      <c r="G13" s="38" t="s">
        <v>53</v>
      </c>
      <c r="H13" s="186" t="s">
        <v>1</v>
      </c>
      <c r="I13" s="187"/>
      <c r="J13" s="158"/>
      <c r="K13" s="183"/>
      <c r="L13" s="185"/>
    </row>
    <row r="14" spans="2:17" ht="19.5" customHeight="1">
      <c r="B14" s="113" t="s">
        <v>2</v>
      </c>
      <c r="C14" s="169" t="s">
        <v>50</v>
      </c>
      <c r="D14" s="153" t="s">
        <v>3</v>
      </c>
      <c r="E14" s="153" t="s">
        <v>12</v>
      </c>
      <c r="F14" s="153" t="s">
        <v>28</v>
      </c>
      <c r="G14" s="36" t="s">
        <v>16</v>
      </c>
      <c r="H14" s="52"/>
      <c r="I14" s="36" t="s">
        <v>13</v>
      </c>
      <c r="J14" s="23">
        <v>88000</v>
      </c>
      <c r="K14" s="23">
        <f t="shared" ref="K14:K19" si="0">H14*J14</f>
        <v>0</v>
      </c>
      <c r="L14" s="57"/>
      <c r="M14" s="2"/>
      <c r="N14" s="2"/>
      <c r="O14" s="2"/>
      <c r="P14" s="2"/>
      <c r="Q14" s="2"/>
    </row>
    <row r="15" spans="2:17" ht="19.5" customHeight="1">
      <c r="B15" s="114"/>
      <c r="C15" s="141"/>
      <c r="D15" s="141"/>
      <c r="E15" s="141"/>
      <c r="F15" s="141"/>
      <c r="G15" s="24" t="s">
        <v>17</v>
      </c>
      <c r="H15" s="53"/>
      <c r="I15" s="24" t="s">
        <v>13</v>
      </c>
      <c r="J15" s="25">
        <v>64000</v>
      </c>
      <c r="K15" s="25">
        <f t="shared" si="0"/>
        <v>0</v>
      </c>
      <c r="L15" s="58"/>
      <c r="M15" s="2"/>
      <c r="N15" s="2"/>
      <c r="O15" s="2"/>
      <c r="P15" s="2"/>
      <c r="Q15" s="2"/>
    </row>
    <row r="16" spans="2:17" ht="19.5" customHeight="1">
      <c r="B16" s="114"/>
      <c r="C16" s="141"/>
      <c r="D16" s="141"/>
      <c r="E16" s="141"/>
      <c r="F16" s="141"/>
      <c r="G16" s="39" t="s">
        <v>18</v>
      </c>
      <c r="H16" s="54"/>
      <c r="I16" s="39" t="s">
        <v>13</v>
      </c>
      <c r="J16" s="40">
        <v>24000</v>
      </c>
      <c r="K16" s="40">
        <f t="shared" si="0"/>
        <v>0</v>
      </c>
      <c r="L16" s="59"/>
      <c r="M16" s="2"/>
      <c r="N16" s="2"/>
      <c r="O16" s="2"/>
      <c r="P16" s="2"/>
      <c r="Q16" s="2"/>
    </row>
    <row r="17" spans="2:17" ht="19.5" customHeight="1">
      <c r="B17" s="114"/>
      <c r="C17" s="141"/>
      <c r="D17" s="141"/>
      <c r="E17" s="141"/>
      <c r="F17" s="120" t="s">
        <v>29</v>
      </c>
      <c r="G17" s="28" t="s">
        <v>16</v>
      </c>
      <c r="H17" s="55"/>
      <c r="I17" s="28" t="s">
        <v>13</v>
      </c>
      <c r="J17" s="29">
        <v>112000</v>
      </c>
      <c r="K17" s="29">
        <f t="shared" si="0"/>
        <v>0</v>
      </c>
      <c r="L17" s="60"/>
      <c r="M17" s="2"/>
      <c r="N17" s="2"/>
      <c r="O17" s="2"/>
      <c r="P17" s="2"/>
      <c r="Q17" s="2"/>
    </row>
    <row r="18" spans="2:17" ht="19.5" customHeight="1">
      <c r="B18" s="114"/>
      <c r="C18" s="141"/>
      <c r="D18" s="141"/>
      <c r="E18" s="141"/>
      <c r="F18" s="141"/>
      <c r="G18" s="24" t="s">
        <v>17</v>
      </c>
      <c r="H18" s="53"/>
      <c r="I18" s="24" t="s">
        <v>13</v>
      </c>
      <c r="J18" s="25">
        <v>80000</v>
      </c>
      <c r="K18" s="25">
        <f t="shared" si="0"/>
        <v>0</v>
      </c>
      <c r="L18" s="58"/>
      <c r="M18" s="2"/>
      <c r="N18" s="2"/>
      <c r="O18" s="2"/>
      <c r="P18" s="2"/>
      <c r="Q18" s="2"/>
    </row>
    <row r="19" spans="2:17" ht="19.5" customHeight="1" thickBot="1">
      <c r="B19" s="114"/>
      <c r="C19" s="141"/>
      <c r="D19" s="141"/>
      <c r="E19" s="141"/>
      <c r="F19" s="122"/>
      <c r="G19" s="26" t="s">
        <v>18</v>
      </c>
      <c r="H19" s="56"/>
      <c r="I19" s="26" t="s">
        <v>13</v>
      </c>
      <c r="J19" s="27">
        <v>32000</v>
      </c>
      <c r="K19" s="27">
        <f t="shared" si="0"/>
        <v>0</v>
      </c>
      <c r="L19" s="61"/>
      <c r="M19" s="2"/>
      <c r="N19" s="2"/>
      <c r="O19" s="2"/>
      <c r="P19" s="2"/>
      <c r="Q19" s="2"/>
    </row>
    <row r="20" spans="2:17" ht="19.5" customHeight="1" thickTop="1">
      <c r="B20" s="114"/>
      <c r="C20" s="141"/>
      <c r="D20" s="141"/>
      <c r="E20" s="121"/>
      <c r="F20" s="156" t="s">
        <v>44</v>
      </c>
      <c r="G20" s="118"/>
      <c r="H20" s="118"/>
      <c r="I20" s="118"/>
      <c r="J20" s="119"/>
      <c r="K20" s="4">
        <f>SUM(K14:K19)</f>
        <v>0</v>
      </c>
      <c r="L20" s="17">
        <f>SUM(L14:L19)</f>
        <v>0</v>
      </c>
      <c r="M20" s="2"/>
      <c r="N20" s="2"/>
      <c r="O20" s="2"/>
      <c r="P20" s="2"/>
      <c r="Q20" s="2"/>
    </row>
    <row r="21" spans="2:17" ht="19.5" customHeight="1">
      <c r="B21" s="114"/>
      <c r="C21" s="141"/>
      <c r="D21" s="141"/>
      <c r="E21" s="175" t="s">
        <v>26</v>
      </c>
      <c r="F21" s="120" t="s">
        <v>28</v>
      </c>
      <c r="G21" s="28" t="s">
        <v>19</v>
      </c>
      <c r="H21" s="55"/>
      <c r="I21" s="28" t="s">
        <v>14</v>
      </c>
      <c r="J21" s="29">
        <v>200000</v>
      </c>
      <c r="K21" s="29">
        <f t="shared" ref="K21:K26" si="1">H21*J21</f>
        <v>0</v>
      </c>
      <c r="L21" s="60"/>
      <c r="M21" s="2"/>
      <c r="N21" s="2"/>
      <c r="O21" s="2"/>
      <c r="P21" s="2"/>
      <c r="Q21" s="2"/>
    </row>
    <row r="22" spans="2:17" ht="19.5" customHeight="1">
      <c r="B22" s="114"/>
      <c r="C22" s="141"/>
      <c r="D22" s="141"/>
      <c r="E22" s="176"/>
      <c r="F22" s="141"/>
      <c r="G22" s="24" t="s">
        <v>20</v>
      </c>
      <c r="H22" s="53"/>
      <c r="I22" s="24" t="s">
        <v>14</v>
      </c>
      <c r="J22" s="25">
        <v>160000</v>
      </c>
      <c r="K22" s="25">
        <f t="shared" si="1"/>
        <v>0</v>
      </c>
      <c r="L22" s="58"/>
      <c r="M22" s="2"/>
      <c r="N22" s="2"/>
      <c r="O22" s="2"/>
      <c r="P22" s="2"/>
      <c r="Q22" s="2"/>
    </row>
    <row r="23" spans="2:17" ht="19.5" customHeight="1">
      <c r="B23" s="114"/>
      <c r="C23" s="141"/>
      <c r="D23" s="141"/>
      <c r="E23" s="176"/>
      <c r="F23" s="121"/>
      <c r="G23" s="39" t="s">
        <v>21</v>
      </c>
      <c r="H23" s="54"/>
      <c r="I23" s="39" t="s">
        <v>14</v>
      </c>
      <c r="J23" s="40">
        <v>136000</v>
      </c>
      <c r="K23" s="40">
        <f t="shared" si="1"/>
        <v>0</v>
      </c>
      <c r="L23" s="59"/>
      <c r="M23" s="2"/>
      <c r="N23" s="2"/>
      <c r="O23" s="2"/>
      <c r="P23" s="2"/>
      <c r="Q23" s="2"/>
    </row>
    <row r="24" spans="2:17" ht="19.5" customHeight="1">
      <c r="B24" s="114"/>
      <c r="C24" s="141"/>
      <c r="D24" s="141"/>
      <c r="E24" s="176"/>
      <c r="F24" s="120" t="s">
        <v>29</v>
      </c>
      <c r="G24" s="28" t="s">
        <v>19</v>
      </c>
      <c r="H24" s="55"/>
      <c r="I24" s="28" t="s">
        <v>14</v>
      </c>
      <c r="J24" s="29">
        <v>272000</v>
      </c>
      <c r="K24" s="29">
        <f t="shared" si="1"/>
        <v>0</v>
      </c>
      <c r="L24" s="60"/>
      <c r="M24" s="2"/>
      <c r="N24" s="2"/>
      <c r="O24" s="2"/>
      <c r="P24" s="2"/>
      <c r="Q24" s="2"/>
    </row>
    <row r="25" spans="2:17" ht="19.5" customHeight="1">
      <c r="B25" s="114"/>
      <c r="C25" s="141"/>
      <c r="D25" s="141"/>
      <c r="E25" s="176"/>
      <c r="F25" s="141"/>
      <c r="G25" s="24" t="s">
        <v>20</v>
      </c>
      <c r="H25" s="53"/>
      <c r="I25" s="24" t="s">
        <v>14</v>
      </c>
      <c r="J25" s="25">
        <v>216000</v>
      </c>
      <c r="K25" s="25">
        <f t="shared" si="1"/>
        <v>0</v>
      </c>
      <c r="L25" s="58"/>
      <c r="M25" s="2"/>
      <c r="N25" s="2"/>
      <c r="O25" s="2"/>
      <c r="P25" s="2"/>
      <c r="Q25" s="2"/>
    </row>
    <row r="26" spans="2:17" ht="19.5" customHeight="1" thickBot="1">
      <c r="B26" s="114"/>
      <c r="C26" s="141"/>
      <c r="D26" s="141"/>
      <c r="E26" s="176"/>
      <c r="F26" s="122"/>
      <c r="G26" s="26" t="s">
        <v>21</v>
      </c>
      <c r="H26" s="56"/>
      <c r="I26" s="26" t="s">
        <v>14</v>
      </c>
      <c r="J26" s="27">
        <v>176000</v>
      </c>
      <c r="K26" s="27">
        <f t="shared" si="1"/>
        <v>0</v>
      </c>
      <c r="L26" s="61"/>
      <c r="M26" s="2"/>
      <c r="N26" s="2"/>
      <c r="O26" s="2"/>
      <c r="P26" s="2"/>
      <c r="Q26" s="2"/>
    </row>
    <row r="27" spans="2:17" ht="19.5" customHeight="1" thickTop="1">
      <c r="B27" s="114"/>
      <c r="C27" s="141"/>
      <c r="D27" s="121"/>
      <c r="E27" s="177"/>
      <c r="F27" s="117" t="s">
        <v>44</v>
      </c>
      <c r="G27" s="118"/>
      <c r="H27" s="118"/>
      <c r="I27" s="118"/>
      <c r="J27" s="119"/>
      <c r="K27" s="4">
        <f>SUM(K21:K26)</f>
        <v>0</v>
      </c>
      <c r="L27" s="17">
        <f>SUM(L21:L26)</f>
        <v>0</v>
      </c>
      <c r="M27" s="2"/>
      <c r="N27" s="2"/>
      <c r="O27" s="2"/>
      <c r="P27" s="2"/>
      <c r="Q27" s="2"/>
    </row>
    <row r="28" spans="2:17" ht="19.5" customHeight="1">
      <c r="B28" s="114"/>
      <c r="C28" s="141"/>
      <c r="D28" s="120" t="s">
        <v>4</v>
      </c>
      <c r="E28" s="30" t="s">
        <v>10</v>
      </c>
      <c r="F28" s="120" t="s">
        <v>28</v>
      </c>
      <c r="G28" s="28" t="s">
        <v>22</v>
      </c>
      <c r="H28" s="55"/>
      <c r="I28" s="28" t="s">
        <v>14</v>
      </c>
      <c r="J28" s="29">
        <v>296000</v>
      </c>
      <c r="K28" s="29">
        <f t="shared" ref="K28:K35" si="2">H28*J28</f>
        <v>0</v>
      </c>
      <c r="L28" s="60"/>
      <c r="M28" s="2"/>
      <c r="N28" s="2"/>
      <c r="O28" s="2"/>
      <c r="P28" s="2"/>
      <c r="Q28" s="2"/>
    </row>
    <row r="29" spans="2:17" ht="19.5" customHeight="1">
      <c r="B29" s="114"/>
      <c r="C29" s="141"/>
      <c r="D29" s="141"/>
      <c r="E29" s="31" t="s">
        <v>11</v>
      </c>
      <c r="F29" s="141"/>
      <c r="G29" s="24" t="s">
        <v>23</v>
      </c>
      <c r="H29" s="53"/>
      <c r="I29" s="24" t="s">
        <v>14</v>
      </c>
      <c r="J29" s="25">
        <v>296000</v>
      </c>
      <c r="K29" s="25">
        <f t="shared" si="2"/>
        <v>0</v>
      </c>
      <c r="L29" s="58"/>
      <c r="M29" s="2"/>
      <c r="N29" s="2"/>
      <c r="O29" s="2"/>
      <c r="P29" s="2"/>
      <c r="Q29" s="2"/>
    </row>
    <row r="30" spans="2:17" ht="19.5" customHeight="1">
      <c r="B30" s="114"/>
      <c r="C30" s="141"/>
      <c r="D30" s="141"/>
      <c r="E30" s="31" t="s">
        <v>10</v>
      </c>
      <c r="F30" s="141"/>
      <c r="G30" s="24" t="s">
        <v>24</v>
      </c>
      <c r="H30" s="53"/>
      <c r="I30" s="24" t="s">
        <v>14</v>
      </c>
      <c r="J30" s="25">
        <v>256000</v>
      </c>
      <c r="K30" s="25">
        <f t="shared" si="2"/>
        <v>0</v>
      </c>
      <c r="L30" s="58"/>
      <c r="M30" s="2"/>
      <c r="N30" s="2"/>
      <c r="O30" s="2"/>
      <c r="P30" s="2"/>
      <c r="Q30" s="2"/>
    </row>
    <row r="31" spans="2:17" ht="19.5" customHeight="1">
      <c r="B31" s="114"/>
      <c r="C31" s="141"/>
      <c r="D31" s="141"/>
      <c r="E31" s="41" t="s">
        <v>11</v>
      </c>
      <c r="F31" s="141"/>
      <c r="G31" s="39" t="s">
        <v>25</v>
      </c>
      <c r="H31" s="54"/>
      <c r="I31" s="39" t="s">
        <v>14</v>
      </c>
      <c r="J31" s="40">
        <v>256000</v>
      </c>
      <c r="K31" s="40">
        <f t="shared" si="2"/>
        <v>0</v>
      </c>
      <c r="L31" s="59"/>
      <c r="M31" s="2"/>
      <c r="N31" s="2"/>
      <c r="O31" s="2"/>
      <c r="P31" s="2"/>
      <c r="Q31" s="2"/>
    </row>
    <row r="32" spans="2:17" ht="19.5" customHeight="1">
      <c r="B32" s="114"/>
      <c r="C32" s="141"/>
      <c r="D32" s="141"/>
      <c r="E32" s="30" t="s">
        <v>10</v>
      </c>
      <c r="F32" s="120" t="s">
        <v>29</v>
      </c>
      <c r="G32" s="28" t="s">
        <v>22</v>
      </c>
      <c r="H32" s="55"/>
      <c r="I32" s="28" t="s">
        <v>14</v>
      </c>
      <c r="J32" s="29">
        <v>392000</v>
      </c>
      <c r="K32" s="29">
        <f t="shared" si="2"/>
        <v>0</v>
      </c>
      <c r="L32" s="60"/>
      <c r="M32" s="2"/>
      <c r="N32" s="2"/>
      <c r="O32" s="2"/>
      <c r="P32" s="2"/>
      <c r="Q32" s="2"/>
    </row>
    <row r="33" spans="2:17" ht="19.5" customHeight="1">
      <c r="B33" s="114"/>
      <c r="C33" s="141"/>
      <c r="D33" s="141"/>
      <c r="E33" s="31" t="s">
        <v>11</v>
      </c>
      <c r="F33" s="141"/>
      <c r="G33" s="24" t="s">
        <v>23</v>
      </c>
      <c r="H33" s="53"/>
      <c r="I33" s="24" t="s">
        <v>14</v>
      </c>
      <c r="J33" s="25">
        <v>392000</v>
      </c>
      <c r="K33" s="25">
        <f t="shared" si="2"/>
        <v>0</v>
      </c>
      <c r="L33" s="58"/>
      <c r="M33" s="2"/>
      <c r="N33" s="2"/>
      <c r="O33" s="2"/>
      <c r="P33" s="2"/>
      <c r="Q33" s="2"/>
    </row>
    <row r="34" spans="2:17" ht="19.5" customHeight="1">
      <c r="B34" s="114"/>
      <c r="C34" s="141"/>
      <c r="D34" s="141"/>
      <c r="E34" s="31" t="s">
        <v>10</v>
      </c>
      <c r="F34" s="141"/>
      <c r="G34" s="24" t="s">
        <v>24</v>
      </c>
      <c r="H34" s="53"/>
      <c r="I34" s="24" t="s">
        <v>14</v>
      </c>
      <c r="J34" s="25">
        <v>344000</v>
      </c>
      <c r="K34" s="25">
        <f t="shared" si="2"/>
        <v>0</v>
      </c>
      <c r="L34" s="58"/>
      <c r="M34" s="2"/>
      <c r="N34" s="2"/>
      <c r="O34" s="2"/>
      <c r="P34" s="2"/>
      <c r="Q34" s="2"/>
    </row>
    <row r="35" spans="2:17" ht="19.5" customHeight="1" thickBot="1">
      <c r="B35" s="114"/>
      <c r="C35" s="141"/>
      <c r="D35" s="141"/>
      <c r="E35" s="32" t="s">
        <v>11</v>
      </c>
      <c r="F35" s="122"/>
      <c r="G35" s="26" t="s">
        <v>25</v>
      </c>
      <c r="H35" s="56"/>
      <c r="I35" s="26" t="s">
        <v>14</v>
      </c>
      <c r="J35" s="27">
        <v>344000</v>
      </c>
      <c r="K35" s="27">
        <f t="shared" si="2"/>
        <v>0</v>
      </c>
      <c r="L35" s="61"/>
      <c r="M35" s="2"/>
      <c r="N35" s="2"/>
      <c r="O35" s="2"/>
      <c r="P35" s="2"/>
      <c r="Q35" s="2"/>
    </row>
    <row r="36" spans="2:17" ht="19.5" customHeight="1" thickTop="1">
      <c r="B36" s="114"/>
      <c r="C36" s="121"/>
      <c r="D36" s="121"/>
      <c r="E36" s="117" t="s">
        <v>44</v>
      </c>
      <c r="F36" s="118"/>
      <c r="G36" s="118"/>
      <c r="H36" s="118"/>
      <c r="I36" s="118"/>
      <c r="J36" s="119"/>
      <c r="K36" s="4">
        <f>SUM(K28:K35)</f>
        <v>0</v>
      </c>
      <c r="L36" s="17">
        <f>SUM(L28:L35)</f>
        <v>0</v>
      </c>
      <c r="M36" s="2"/>
      <c r="N36" s="2"/>
      <c r="O36" s="2"/>
      <c r="P36" s="2"/>
      <c r="Q36" s="2"/>
    </row>
    <row r="37" spans="2:17" ht="19.5" customHeight="1">
      <c r="B37" s="114"/>
      <c r="C37" s="120" t="s">
        <v>5</v>
      </c>
      <c r="D37" s="98" t="s">
        <v>6</v>
      </c>
      <c r="E37" s="99"/>
      <c r="F37" s="120" t="s">
        <v>28</v>
      </c>
      <c r="G37" s="33" t="s">
        <v>8</v>
      </c>
      <c r="H37" s="55"/>
      <c r="I37" s="28" t="s">
        <v>15</v>
      </c>
      <c r="J37" s="29">
        <v>149000</v>
      </c>
      <c r="K37" s="29">
        <f>H37*J37</f>
        <v>0</v>
      </c>
      <c r="L37" s="60"/>
      <c r="M37" s="2"/>
      <c r="N37" s="2"/>
      <c r="O37" s="2"/>
      <c r="P37" s="2"/>
      <c r="Q37" s="2"/>
    </row>
    <row r="38" spans="2:17" ht="19.5" customHeight="1">
      <c r="B38" s="114"/>
      <c r="C38" s="141"/>
      <c r="D38" s="100"/>
      <c r="E38" s="101"/>
      <c r="F38" s="121"/>
      <c r="G38" s="42" t="s">
        <v>9</v>
      </c>
      <c r="H38" s="54"/>
      <c r="I38" s="39" t="s">
        <v>15</v>
      </c>
      <c r="J38" s="40">
        <v>224000</v>
      </c>
      <c r="K38" s="40">
        <f>H38*J38</f>
        <v>0</v>
      </c>
      <c r="L38" s="59"/>
      <c r="M38" s="2"/>
      <c r="N38" s="2"/>
      <c r="O38" s="2"/>
      <c r="P38" s="2"/>
      <c r="Q38" s="2"/>
    </row>
    <row r="39" spans="2:17" ht="19.5" customHeight="1">
      <c r="B39" s="114"/>
      <c r="C39" s="141"/>
      <c r="D39" s="100"/>
      <c r="E39" s="101"/>
      <c r="F39" s="120" t="s">
        <v>29</v>
      </c>
      <c r="G39" s="33" t="s">
        <v>8</v>
      </c>
      <c r="H39" s="55"/>
      <c r="I39" s="28" t="s">
        <v>15</v>
      </c>
      <c r="J39" s="29">
        <v>201000</v>
      </c>
      <c r="K39" s="29">
        <f>H39*J39</f>
        <v>0</v>
      </c>
      <c r="L39" s="60"/>
      <c r="M39" s="2"/>
      <c r="N39" s="2"/>
      <c r="O39" s="2"/>
      <c r="P39" s="2"/>
      <c r="Q39" s="2"/>
    </row>
    <row r="40" spans="2:17" ht="19.5" customHeight="1" thickBot="1">
      <c r="B40" s="114"/>
      <c r="C40" s="141"/>
      <c r="D40" s="100"/>
      <c r="E40" s="101"/>
      <c r="F40" s="122"/>
      <c r="G40" s="34" t="s">
        <v>9</v>
      </c>
      <c r="H40" s="56"/>
      <c r="I40" s="26" t="s">
        <v>15</v>
      </c>
      <c r="J40" s="27">
        <v>302000</v>
      </c>
      <c r="K40" s="27">
        <f>H40*J40</f>
        <v>0</v>
      </c>
      <c r="L40" s="61"/>
      <c r="M40" s="2"/>
      <c r="N40" s="2"/>
      <c r="O40" s="2"/>
      <c r="P40" s="2"/>
      <c r="Q40" s="2"/>
    </row>
    <row r="41" spans="2:17" ht="19.5" customHeight="1" thickTop="1">
      <c r="B41" s="114"/>
      <c r="C41" s="141"/>
      <c r="D41" s="129"/>
      <c r="E41" s="130"/>
      <c r="F41" s="117" t="s">
        <v>44</v>
      </c>
      <c r="G41" s="118"/>
      <c r="H41" s="118"/>
      <c r="I41" s="118"/>
      <c r="J41" s="119"/>
      <c r="K41" s="4">
        <f>SUM(K37:K40)</f>
        <v>0</v>
      </c>
      <c r="L41" s="17">
        <f>SUM(L37:L40)</f>
        <v>0</v>
      </c>
      <c r="M41" s="2"/>
      <c r="N41" s="2"/>
      <c r="O41" s="2"/>
      <c r="P41" s="2"/>
      <c r="Q41" s="2"/>
    </row>
    <row r="42" spans="2:17" ht="19.5" customHeight="1">
      <c r="B42" s="114"/>
      <c r="C42" s="141"/>
      <c r="D42" s="123" t="s">
        <v>27</v>
      </c>
      <c r="E42" s="124"/>
      <c r="F42" s="120" t="s">
        <v>28</v>
      </c>
      <c r="G42" s="33" t="s">
        <v>8</v>
      </c>
      <c r="H42" s="55"/>
      <c r="I42" s="28" t="s">
        <v>15</v>
      </c>
      <c r="J42" s="29">
        <v>53000</v>
      </c>
      <c r="K42" s="29">
        <f>H42*J42</f>
        <v>0</v>
      </c>
      <c r="L42" s="60"/>
      <c r="M42" s="2"/>
      <c r="N42" s="2"/>
      <c r="O42" s="2"/>
      <c r="P42" s="2"/>
      <c r="Q42" s="2"/>
    </row>
    <row r="43" spans="2:17" ht="19.5" customHeight="1">
      <c r="B43" s="114"/>
      <c r="C43" s="141"/>
      <c r="D43" s="125"/>
      <c r="E43" s="126"/>
      <c r="F43" s="121"/>
      <c r="G43" s="42" t="s">
        <v>9</v>
      </c>
      <c r="H43" s="54"/>
      <c r="I43" s="39" t="s">
        <v>15</v>
      </c>
      <c r="J43" s="40">
        <v>91000</v>
      </c>
      <c r="K43" s="40">
        <f>H43*J43</f>
        <v>0</v>
      </c>
      <c r="L43" s="59"/>
      <c r="M43" s="2"/>
      <c r="N43" s="2"/>
      <c r="O43" s="2"/>
      <c r="P43" s="2"/>
      <c r="Q43" s="2"/>
    </row>
    <row r="44" spans="2:17" ht="19.5" customHeight="1">
      <c r="B44" s="114"/>
      <c r="C44" s="141"/>
      <c r="D44" s="125"/>
      <c r="E44" s="126"/>
      <c r="F44" s="120" t="s">
        <v>29</v>
      </c>
      <c r="G44" s="33" t="s">
        <v>8</v>
      </c>
      <c r="H44" s="55"/>
      <c r="I44" s="28" t="s">
        <v>15</v>
      </c>
      <c r="J44" s="29">
        <v>72000</v>
      </c>
      <c r="K44" s="29">
        <f>H44*J44</f>
        <v>0</v>
      </c>
      <c r="L44" s="60"/>
      <c r="M44" s="2"/>
      <c r="N44" s="2"/>
      <c r="O44" s="2"/>
      <c r="P44" s="2"/>
      <c r="Q44" s="2"/>
    </row>
    <row r="45" spans="2:17" ht="19.5" customHeight="1" thickBot="1">
      <c r="B45" s="114"/>
      <c r="C45" s="141"/>
      <c r="D45" s="125"/>
      <c r="E45" s="126"/>
      <c r="F45" s="122"/>
      <c r="G45" s="34" t="s">
        <v>9</v>
      </c>
      <c r="H45" s="56"/>
      <c r="I45" s="26" t="s">
        <v>15</v>
      </c>
      <c r="J45" s="27">
        <v>123000</v>
      </c>
      <c r="K45" s="27">
        <f>H45*J45</f>
        <v>0</v>
      </c>
      <c r="L45" s="61"/>
      <c r="M45" s="2"/>
      <c r="N45" s="2"/>
      <c r="O45" s="2"/>
      <c r="P45" s="2"/>
      <c r="Q45" s="2"/>
    </row>
    <row r="46" spans="2:17" ht="19.5" customHeight="1" thickTop="1">
      <c r="B46" s="114"/>
      <c r="C46" s="141"/>
      <c r="D46" s="127"/>
      <c r="E46" s="128"/>
      <c r="F46" s="117" t="s">
        <v>44</v>
      </c>
      <c r="G46" s="118"/>
      <c r="H46" s="118"/>
      <c r="I46" s="118"/>
      <c r="J46" s="119"/>
      <c r="K46" s="4">
        <f>SUM(K42:K45)</f>
        <v>0</v>
      </c>
      <c r="L46" s="17">
        <f>SUM(L42:L45)</f>
        <v>0</v>
      </c>
      <c r="M46" s="2"/>
      <c r="N46" s="2"/>
      <c r="O46" s="2"/>
      <c r="P46" s="2"/>
      <c r="Q46" s="2"/>
    </row>
    <row r="47" spans="2:17" ht="19.5" customHeight="1">
      <c r="B47" s="114"/>
      <c r="C47" s="141"/>
      <c r="D47" s="98" t="s">
        <v>7</v>
      </c>
      <c r="E47" s="99"/>
      <c r="F47" s="120" t="s">
        <v>28</v>
      </c>
      <c r="G47" s="33" t="s">
        <v>8</v>
      </c>
      <c r="H47" s="55"/>
      <c r="I47" s="28" t="s">
        <v>15</v>
      </c>
      <c r="J47" s="29">
        <v>192000</v>
      </c>
      <c r="K47" s="29">
        <f>H47*J47</f>
        <v>0</v>
      </c>
      <c r="L47" s="60"/>
      <c r="M47" s="2"/>
      <c r="N47" s="2"/>
      <c r="O47" s="2"/>
      <c r="P47" s="2"/>
      <c r="Q47" s="2"/>
    </row>
    <row r="48" spans="2:17" ht="19.5" customHeight="1">
      <c r="B48" s="114"/>
      <c r="C48" s="141"/>
      <c r="D48" s="100"/>
      <c r="E48" s="101"/>
      <c r="F48" s="121"/>
      <c r="G48" s="42" t="s">
        <v>9</v>
      </c>
      <c r="H48" s="54"/>
      <c r="I48" s="39" t="s">
        <v>15</v>
      </c>
      <c r="J48" s="40">
        <v>288000</v>
      </c>
      <c r="K48" s="40">
        <f>H48*J48</f>
        <v>0</v>
      </c>
      <c r="L48" s="59"/>
      <c r="M48" s="2"/>
      <c r="N48" s="2"/>
      <c r="O48" s="2"/>
      <c r="P48" s="2"/>
      <c r="Q48" s="2"/>
    </row>
    <row r="49" spans="2:19" ht="19.5" customHeight="1">
      <c r="B49" s="114"/>
      <c r="C49" s="141"/>
      <c r="D49" s="100"/>
      <c r="E49" s="101"/>
      <c r="F49" s="120" t="s">
        <v>29</v>
      </c>
      <c r="G49" s="33" t="s">
        <v>8</v>
      </c>
      <c r="H49" s="55"/>
      <c r="I49" s="28" t="s">
        <v>15</v>
      </c>
      <c r="J49" s="29">
        <v>256000</v>
      </c>
      <c r="K49" s="29">
        <f>H49*J49</f>
        <v>0</v>
      </c>
      <c r="L49" s="60"/>
      <c r="M49" s="2"/>
      <c r="N49" s="2"/>
      <c r="O49" s="2"/>
      <c r="P49" s="2"/>
      <c r="Q49" s="2"/>
    </row>
    <row r="50" spans="2:19" ht="19.5" customHeight="1" thickBot="1">
      <c r="B50" s="114"/>
      <c r="C50" s="141"/>
      <c r="D50" s="100"/>
      <c r="E50" s="101"/>
      <c r="F50" s="122"/>
      <c r="G50" s="34" t="s">
        <v>9</v>
      </c>
      <c r="H50" s="56"/>
      <c r="I50" s="26" t="s">
        <v>15</v>
      </c>
      <c r="J50" s="27">
        <v>384000</v>
      </c>
      <c r="K50" s="27">
        <f>H50*J50</f>
        <v>0</v>
      </c>
      <c r="L50" s="61"/>
      <c r="M50" s="2"/>
      <c r="N50" s="2"/>
      <c r="O50" s="2"/>
      <c r="P50" s="2"/>
      <c r="Q50" s="2"/>
    </row>
    <row r="51" spans="2:19" ht="19.5" customHeight="1" thickTop="1" thickBot="1">
      <c r="B51" s="114"/>
      <c r="C51" s="141"/>
      <c r="D51" s="102"/>
      <c r="E51" s="103"/>
      <c r="F51" s="110" t="s">
        <v>44</v>
      </c>
      <c r="G51" s="111"/>
      <c r="H51" s="111"/>
      <c r="I51" s="111"/>
      <c r="J51" s="112"/>
      <c r="K51" s="5">
        <f>SUM(K47:K50)</f>
        <v>0</v>
      </c>
      <c r="L51" s="18">
        <f>SUM(L47:L50)</f>
        <v>0</v>
      </c>
      <c r="M51" s="2"/>
      <c r="N51" s="2"/>
      <c r="O51" s="2"/>
      <c r="P51" s="2"/>
      <c r="Q51" s="2"/>
    </row>
    <row r="52" spans="2:19" ht="19.5" customHeight="1" thickBot="1">
      <c r="B52" s="115" t="s">
        <v>45</v>
      </c>
      <c r="C52" s="115"/>
      <c r="D52" s="115"/>
      <c r="E52" s="115"/>
      <c r="F52" s="115"/>
      <c r="G52" s="115"/>
      <c r="H52" s="115"/>
      <c r="I52" s="115"/>
      <c r="J52" s="115"/>
      <c r="K52" s="116"/>
      <c r="L52" s="3">
        <f>MIN(K20:L20)+MIN(K27:L27)+MIN(K36:L36)+MIN(K41:L41)+MIN(K46:L46)+MIN(K51:L51)</f>
        <v>0</v>
      </c>
    </row>
    <row r="53" spans="2:19" ht="14.25" customHeight="1"/>
    <row r="54" spans="2:19" ht="18.75" customHeight="1" thickBot="1">
      <c r="B54" s="1" t="s">
        <v>31</v>
      </c>
    </row>
    <row r="55" spans="2:19" ht="18.75" customHeight="1" thickBot="1">
      <c r="B55" s="104" t="s">
        <v>0</v>
      </c>
      <c r="C55" s="105"/>
      <c r="D55" s="105"/>
      <c r="E55" s="105"/>
      <c r="F55" s="105"/>
      <c r="G55" s="97"/>
      <c r="H55" s="96" t="s">
        <v>1</v>
      </c>
      <c r="I55" s="97"/>
      <c r="J55" s="19" t="s">
        <v>41</v>
      </c>
      <c r="K55" s="20" t="s">
        <v>43</v>
      </c>
      <c r="L55" s="21" t="s">
        <v>42</v>
      </c>
      <c r="M55" s="84" t="s">
        <v>80</v>
      </c>
      <c r="N55" s="85"/>
      <c r="O55" s="80"/>
      <c r="P55" s="1" t="s">
        <v>69</v>
      </c>
    </row>
    <row r="56" spans="2:19" ht="18.75" customHeight="1">
      <c r="B56" s="133" t="s">
        <v>32</v>
      </c>
      <c r="C56" s="153" t="s">
        <v>36</v>
      </c>
      <c r="D56" s="106" t="s">
        <v>77</v>
      </c>
      <c r="E56" s="107"/>
      <c r="F56" s="107"/>
      <c r="G56" s="108"/>
      <c r="H56" s="62"/>
      <c r="I56" s="22" t="s">
        <v>34</v>
      </c>
      <c r="J56" s="23">
        <v>498000</v>
      </c>
      <c r="K56" s="23">
        <f>H56*J56</f>
        <v>0</v>
      </c>
      <c r="L56" s="57"/>
      <c r="M56" s="75"/>
      <c r="N56" s="76"/>
      <c r="O56" s="16"/>
      <c r="P56" s="1" t="s">
        <v>62</v>
      </c>
      <c r="Q56" s="1" t="s">
        <v>63</v>
      </c>
      <c r="R56" s="1" t="s">
        <v>64</v>
      </c>
      <c r="S56" s="1" t="s">
        <v>71</v>
      </c>
    </row>
    <row r="57" spans="2:19" ht="18.75" customHeight="1">
      <c r="B57" s="134"/>
      <c r="C57" s="141"/>
      <c r="D57" s="109" t="s">
        <v>85</v>
      </c>
      <c r="E57" s="92"/>
      <c r="F57" s="92"/>
      <c r="G57" s="93"/>
      <c r="H57" s="63"/>
      <c r="I57" s="24" t="s">
        <v>34</v>
      </c>
      <c r="J57" s="25">
        <v>416000</v>
      </c>
      <c r="K57" s="25">
        <f>H57*J57</f>
        <v>0</v>
      </c>
      <c r="L57" s="58"/>
      <c r="M57" s="73"/>
      <c r="N57" s="74" t="s">
        <v>34</v>
      </c>
      <c r="O57" s="79"/>
      <c r="P57" s="1">
        <f>IF((H57+M57)*(H61+M61+H66+M66+H67+M67)&gt;0,1,0)</f>
        <v>0</v>
      </c>
      <c r="Q57" s="1">
        <f>IF((H57+M57)*(H58+M58+H59+M59+H60+M60)*(H62+M62)&gt;0,1,0)</f>
        <v>0</v>
      </c>
      <c r="R57" s="1">
        <f>IF((H62+M62)*(H61+M61+H66+M66+H67+M67)&gt;0,1,0)</f>
        <v>0</v>
      </c>
      <c r="S57" s="1">
        <f>IF(H57+H58+H59+H60+H62=0,1,0)</f>
        <v>1</v>
      </c>
    </row>
    <row r="58" spans="2:19" ht="18.75" customHeight="1">
      <c r="B58" s="134"/>
      <c r="C58" s="141"/>
      <c r="D58" s="86" t="s">
        <v>78</v>
      </c>
      <c r="E58" s="87"/>
      <c r="F58" s="92" t="s">
        <v>65</v>
      </c>
      <c r="G58" s="93"/>
      <c r="H58" s="63"/>
      <c r="I58" s="39" t="s">
        <v>34</v>
      </c>
      <c r="J58" s="40">
        <v>273000</v>
      </c>
      <c r="K58" s="40">
        <f>H58*J58</f>
        <v>0</v>
      </c>
      <c r="L58" s="58"/>
      <c r="M58" s="73"/>
      <c r="N58" s="74" t="s">
        <v>34</v>
      </c>
      <c r="O58" s="79"/>
      <c r="P58" s="1" t="s">
        <v>72</v>
      </c>
    </row>
    <row r="59" spans="2:19" ht="18.75" customHeight="1">
      <c r="B59" s="134"/>
      <c r="C59" s="141"/>
      <c r="D59" s="88"/>
      <c r="E59" s="89"/>
      <c r="F59" s="92" t="s">
        <v>66</v>
      </c>
      <c r="G59" s="93"/>
      <c r="H59" s="63"/>
      <c r="I59" s="39" t="s">
        <v>34</v>
      </c>
      <c r="J59" s="40">
        <v>273000</v>
      </c>
      <c r="K59" s="40">
        <f t="shared" ref="K59:K61" si="3">H59*J59</f>
        <v>0</v>
      </c>
      <c r="L59" s="58"/>
      <c r="M59" s="73"/>
      <c r="N59" s="74" t="s">
        <v>34</v>
      </c>
      <c r="O59" s="79"/>
      <c r="P59" s="1">
        <f>IF((H56+H61+H64+H66+H67+H68)&gt;0,1,0)</f>
        <v>0</v>
      </c>
    </row>
    <row r="60" spans="2:19" ht="18.75" customHeight="1">
      <c r="B60" s="134"/>
      <c r="C60" s="141"/>
      <c r="D60" s="88"/>
      <c r="E60" s="89"/>
      <c r="F60" s="92" t="s">
        <v>67</v>
      </c>
      <c r="G60" s="93"/>
      <c r="H60" s="63"/>
      <c r="I60" s="39" t="s">
        <v>34</v>
      </c>
      <c r="J60" s="40">
        <v>273000</v>
      </c>
      <c r="K60" s="40">
        <f t="shared" si="3"/>
        <v>0</v>
      </c>
      <c r="L60" s="58"/>
      <c r="M60" s="73"/>
      <c r="N60" s="74" t="s">
        <v>34</v>
      </c>
      <c r="O60" s="79"/>
      <c r="P60" s="1" t="s">
        <v>70</v>
      </c>
    </row>
    <row r="61" spans="2:19" ht="18.75" customHeight="1">
      <c r="B61" s="134"/>
      <c r="C61" s="141"/>
      <c r="D61" s="90"/>
      <c r="E61" s="91"/>
      <c r="F61" s="94" t="s">
        <v>68</v>
      </c>
      <c r="G61" s="95"/>
      <c r="H61" s="63"/>
      <c r="I61" s="39" t="s">
        <v>34</v>
      </c>
      <c r="J61" s="40">
        <v>273000</v>
      </c>
      <c r="K61" s="40">
        <f t="shared" si="3"/>
        <v>0</v>
      </c>
      <c r="L61" s="58"/>
      <c r="M61" s="73"/>
      <c r="N61" s="74" t="s">
        <v>34</v>
      </c>
      <c r="O61" s="79"/>
      <c r="P61" s="1">
        <f>IF(SUM(H56:H64,H66:H68)=0,1,(IF(P59*(P57+Q57+R57+S57)&gt;0,1,IF((P57+Q57+R57)&gt;0,1,0))))</f>
        <v>1</v>
      </c>
      <c r="Q61" s="81">
        <f>IF(P61=1,0,1)</f>
        <v>0</v>
      </c>
      <c r="R61" s="1" t="s">
        <v>73</v>
      </c>
    </row>
    <row r="62" spans="2:19" ht="19.5" customHeight="1">
      <c r="B62" s="134"/>
      <c r="C62" s="141"/>
      <c r="D62" s="109" t="s">
        <v>75</v>
      </c>
      <c r="E62" s="92"/>
      <c r="F62" s="92"/>
      <c r="G62" s="93"/>
      <c r="H62" s="63"/>
      <c r="I62" s="24" t="s">
        <v>34</v>
      </c>
      <c r="J62" s="25">
        <v>58000</v>
      </c>
      <c r="K62" s="25">
        <f>H62*J62</f>
        <v>0</v>
      </c>
      <c r="L62" s="58"/>
      <c r="M62" s="73"/>
      <c r="N62" s="74" t="s">
        <v>34</v>
      </c>
      <c r="O62" s="79"/>
    </row>
    <row r="63" spans="2:19" ht="19.5" customHeight="1">
      <c r="B63" s="134"/>
      <c r="C63" s="141"/>
      <c r="D63" s="109" t="s">
        <v>76</v>
      </c>
      <c r="E63" s="92"/>
      <c r="F63" s="92"/>
      <c r="G63" s="93"/>
      <c r="H63" s="63"/>
      <c r="I63" s="24" t="s">
        <v>34</v>
      </c>
      <c r="J63" s="25">
        <v>58000</v>
      </c>
      <c r="K63" s="25">
        <f>H63*J63</f>
        <v>0</v>
      </c>
      <c r="L63" s="58"/>
      <c r="M63" s="82"/>
      <c r="N63" s="83"/>
      <c r="O63" s="79"/>
    </row>
    <row r="64" spans="2:19" ht="19.5" customHeight="1" thickBot="1">
      <c r="B64" s="134"/>
      <c r="C64" s="122"/>
      <c r="D64" s="150" t="s">
        <v>84</v>
      </c>
      <c r="E64" s="151"/>
      <c r="F64" s="151"/>
      <c r="G64" s="152"/>
      <c r="H64" s="67"/>
      <c r="I64" s="68" t="s">
        <v>34</v>
      </c>
      <c r="J64" s="69">
        <v>510000</v>
      </c>
      <c r="K64" s="69">
        <f>H64*J64</f>
        <v>0</v>
      </c>
      <c r="L64" s="70"/>
      <c r="M64" s="77"/>
      <c r="N64" s="78"/>
      <c r="O64" s="16"/>
    </row>
    <row r="65" spans="2:15" ht="19.5" customHeight="1" thickTop="1" thickBot="1">
      <c r="B65" s="134"/>
      <c r="C65" s="138" t="s">
        <v>46</v>
      </c>
      <c r="D65" s="139"/>
      <c r="E65" s="139"/>
      <c r="F65" s="139"/>
      <c r="G65" s="139"/>
      <c r="H65" s="140"/>
      <c r="I65" s="140"/>
      <c r="J65" s="140"/>
      <c r="K65" s="140"/>
      <c r="L65" s="8">
        <f>MIN(K56:L56)+MIN(K57:L57)+MIN(K58:L61)+MIN(K64:L64)+MIN(K62:L62)</f>
        <v>0</v>
      </c>
    </row>
    <row r="66" spans="2:15" ht="19.5" customHeight="1">
      <c r="B66" s="134"/>
      <c r="C66" s="120" t="s">
        <v>37</v>
      </c>
      <c r="D66" s="142" t="s">
        <v>82</v>
      </c>
      <c r="E66" s="143"/>
      <c r="F66" s="143"/>
      <c r="G66" s="144"/>
      <c r="H66" s="65"/>
      <c r="I66" s="28" t="s">
        <v>35</v>
      </c>
      <c r="J66" s="136" t="s">
        <v>74</v>
      </c>
      <c r="K66" s="136"/>
      <c r="L66" s="60"/>
      <c r="M66" s="71"/>
      <c r="N66" s="72" t="s">
        <v>34</v>
      </c>
      <c r="O66" s="79"/>
    </row>
    <row r="67" spans="2:15" ht="19.5" customHeight="1">
      <c r="B67" s="134"/>
      <c r="C67" s="141"/>
      <c r="D67" s="109" t="s">
        <v>83</v>
      </c>
      <c r="E67" s="92"/>
      <c r="F67" s="92"/>
      <c r="G67" s="93"/>
      <c r="H67" s="63"/>
      <c r="I67" s="24" t="s">
        <v>35</v>
      </c>
      <c r="J67" s="136"/>
      <c r="K67" s="136"/>
      <c r="L67" s="58"/>
      <c r="M67" s="73"/>
      <c r="N67" s="74" t="s">
        <v>34</v>
      </c>
      <c r="O67" s="79"/>
    </row>
    <row r="68" spans="2:15" ht="19.5" customHeight="1" thickBot="1">
      <c r="B68" s="134"/>
      <c r="C68" s="141"/>
      <c r="D68" s="145" t="s">
        <v>33</v>
      </c>
      <c r="E68" s="146"/>
      <c r="F68" s="146"/>
      <c r="G68" s="147"/>
      <c r="H68" s="64"/>
      <c r="I68" s="26" t="s">
        <v>35</v>
      </c>
      <c r="J68" s="120"/>
      <c r="K68" s="120"/>
      <c r="L68" s="61"/>
      <c r="M68" s="77"/>
      <c r="N68" s="78"/>
      <c r="O68" s="16"/>
    </row>
    <row r="69" spans="2:15" ht="19.5" customHeight="1" thickTop="1">
      <c r="B69" s="135"/>
      <c r="C69" s="137" t="s">
        <v>47</v>
      </c>
      <c r="D69" s="137"/>
      <c r="E69" s="137"/>
      <c r="F69" s="137"/>
      <c r="G69" s="137"/>
      <c r="H69" s="137"/>
      <c r="I69" s="137"/>
      <c r="J69" s="137"/>
      <c r="K69" s="137"/>
      <c r="L69" s="48">
        <f>SUM(L66:L68)</f>
        <v>0</v>
      </c>
    </row>
    <row r="70" spans="2:15" ht="19.5" customHeight="1" thickBot="1">
      <c r="B70" s="148" t="s">
        <v>57</v>
      </c>
      <c r="C70" s="149"/>
      <c r="D70" s="149"/>
      <c r="E70" s="149"/>
      <c r="F70" s="149"/>
      <c r="G70" s="149"/>
      <c r="H70" s="149"/>
      <c r="I70" s="149"/>
      <c r="J70" s="149"/>
      <c r="K70" s="149"/>
      <c r="L70" s="49">
        <f>L65+L69</f>
        <v>0</v>
      </c>
    </row>
    <row r="71" spans="2:15" ht="19.5" customHeight="1" thickBot="1">
      <c r="B71" s="131" t="s">
        <v>56</v>
      </c>
      <c r="C71" s="131"/>
      <c r="D71" s="131"/>
      <c r="E71" s="131"/>
      <c r="F71" s="131"/>
      <c r="G71" s="131"/>
      <c r="H71" s="131"/>
      <c r="I71" s="131"/>
      <c r="J71" s="131"/>
      <c r="K71" s="132"/>
      <c r="L71" s="7">
        <f>MIN(L70,L52)</f>
        <v>0</v>
      </c>
    </row>
    <row r="72" spans="2:15">
      <c r="B72" s="9" t="s">
        <v>79</v>
      </c>
    </row>
    <row r="73" spans="2:15">
      <c r="B73" s="9" t="s">
        <v>81</v>
      </c>
    </row>
    <row r="74" spans="2:15" ht="18.75" customHeight="1"/>
  </sheetData>
  <sheetProtection algorithmName="SHA-512" hashValue="Bn8cA89/nxTdcZ49Qo11HoPcxcOtKZ1nDPtNw6Io8PgaCJEkYq1RPHLCxkNFV3ySwuuNR98TAoysuAdtW4VDOQ==" saltValue="IVPah5J6Pp802mx7mf+3tA==" spinCount="100000" sheet="1" objects="1" scenarios="1"/>
  <mergeCells count="72">
    <mergeCell ref="K7:K8"/>
    <mergeCell ref="L7:L8"/>
    <mergeCell ref="K10:L10"/>
    <mergeCell ref="H10:J10"/>
    <mergeCell ref="F42:F43"/>
    <mergeCell ref="F47:F48"/>
    <mergeCell ref="K12:K13"/>
    <mergeCell ref="L12:L13"/>
    <mergeCell ref="H13:I13"/>
    <mergeCell ref="F14:F16"/>
    <mergeCell ref="F17:F19"/>
    <mergeCell ref="B4:C4"/>
    <mergeCell ref="D14:D27"/>
    <mergeCell ref="C14:C36"/>
    <mergeCell ref="C37:C51"/>
    <mergeCell ref="D28:D36"/>
    <mergeCell ref="B8:C8"/>
    <mergeCell ref="D8:E8"/>
    <mergeCell ref="D4:F4"/>
    <mergeCell ref="F21:F23"/>
    <mergeCell ref="F24:F26"/>
    <mergeCell ref="F28:F31"/>
    <mergeCell ref="E21:E27"/>
    <mergeCell ref="F27:J27"/>
    <mergeCell ref="F32:F35"/>
    <mergeCell ref="H7:I7"/>
    <mergeCell ref="H6:I6"/>
    <mergeCell ref="B6:G6"/>
    <mergeCell ref="B7:G7"/>
    <mergeCell ref="F20:J20"/>
    <mergeCell ref="E14:E20"/>
    <mergeCell ref="J12:J13"/>
    <mergeCell ref="B12:E13"/>
    <mergeCell ref="H8:I8"/>
    <mergeCell ref="J7:J8"/>
    <mergeCell ref="B71:K71"/>
    <mergeCell ref="B56:B69"/>
    <mergeCell ref="J66:K68"/>
    <mergeCell ref="C69:K69"/>
    <mergeCell ref="C65:K65"/>
    <mergeCell ref="C66:C68"/>
    <mergeCell ref="D62:G62"/>
    <mergeCell ref="D66:G66"/>
    <mergeCell ref="D67:G67"/>
    <mergeCell ref="D68:G68"/>
    <mergeCell ref="B70:K70"/>
    <mergeCell ref="D64:G64"/>
    <mergeCell ref="C56:C64"/>
    <mergeCell ref="D63:G63"/>
    <mergeCell ref="D47:E51"/>
    <mergeCell ref="B55:G55"/>
    <mergeCell ref="D56:G56"/>
    <mergeCell ref="D57:G57"/>
    <mergeCell ref="F51:J51"/>
    <mergeCell ref="B14:B51"/>
    <mergeCell ref="B52:K52"/>
    <mergeCell ref="E36:J36"/>
    <mergeCell ref="F37:F38"/>
    <mergeCell ref="F49:F50"/>
    <mergeCell ref="D42:E46"/>
    <mergeCell ref="F39:F40"/>
    <mergeCell ref="F41:J41"/>
    <mergeCell ref="D37:E41"/>
    <mergeCell ref="F46:J46"/>
    <mergeCell ref="F44:F45"/>
    <mergeCell ref="M55:N55"/>
    <mergeCell ref="D58:E61"/>
    <mergeCell ref="F58:G58"/>
    <mergeCell ref="F59:G59"/>
    <mergeCell ref="F60:G60"/>
    <mergeCell ref="F61:G61"/>
    <mergeCell ref="H55:I55"/>
  </mergeCells>
  <phoneticPr fontId="2"/>
  <dataValidations count="1">
    <dataValidation type="list" allowBlank="1" showInputMessage="1" showErrorMessage="1" sqref="I42:I45 I37:I40 I21:I26 I28:I35 I47:I50" xr:uid="{F6E76993-A14E-4BF8-8153-4FA13E69E093}">
      <formula1>$M$12:$Q$12</formula1>
    </dataValidation>
  </dataValidations>
  <printOptions horizontalCentered="1"/>
  <pageMargins left="0.51181102362204722" right="0.51181102362204722" top="0.55118110236220474" bottom="0.55118110236220474"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57150</xdr:colOff>
                    <xdr:row>6</xdr:row>
                    <xdr:rowOff>76200</xdr:rowOff>
                  </from>
                  <to>
                    <xdr:col>1</xdr:col>
                    <xdr:colOff>323850</xdr:colOff>
                    <xdr:row>6</xdr:row>
                    <xdr:rowOff>314325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47625</xdr:colOff>
                    <xdr:row>7</xdr:row>
                    <xdr:rowOff>76200</xdr:rowOff>
                  </from>
                  <to>
                    <xdr:col>1</xdr:col>
                    <xdr:colOff>314325</xdr:colOff>
                    <xdr:row>7</xdr:row>
                    <xdr:rowOff>295275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3</xdr:col>
                    <xdr:colOff>161925</xdr:colOff>
                    <xdr:row>6</xdr:row>
                    <xdr:rowOff>381000</xdr:rowOff>
                  </from>
                  <to>
                    <xdr:col>3</xdr:col>
                    <xdr:colOff>438150</xdr:colOff>
                    <xdr:row>7</xdr:row>
                    <xdr:rowOff>219075</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161925</xdr:colOff>
                    <xdr:row>7</xdr:row>
                    <xdr:rowOff>171450</xdr:rowOff>
                  </from>
                  <to>
                    <xdr:col>3</xdr:col>
                    <xdr:colOff>438150</xdr:colOff>
                    <xdr:row>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補助金算定書</vt:lpstr>
      <vt:lpstr>補助金算定書!Print_Area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桝谷　淳史</dc:creator>
  <cp:lastModifiedBy>Administrator</cp:lastModifiedBy>
  <cp:lastPrinted>2024-04-16T23:59:07Z</cp:lastPrinted>
  <dcterms:created xsi:type="dcterms:W3CDTF">2015-06-05T18:19:34Z</dcterms:created>
  <dcterms:modified xsi:type="dcterms:W3CDTF">2024-04-25T00:58:07Z</dcterms:modified>
</cp:coreProperties>
</file>