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1防災\01防災担当\05 自主防災組織・補助申請等(防災ﾘｰﾀﾞｰ含)\10 入力シート付Excel様式（交付申請・実績報告）\様式\"/>
    </mc:Choice>
  </mc:AlternateContent>
  <xr:revisionPtr revIDLastSave="0" documentId="13_ncr:1_{AA67147F-7865-4C16-864B-A3E30F05169D}" xr6:coauthVersionLast="47" xr6:coauthVersionMax="47" xr10:uidLastSave="{00000000-0000-0000-0000-000000000000}"/>
  <workbookProtection workbookAlgorithmName="SHA-512" workbookHashValue="N5mZb5ZDIroQzmEusq7RKwTiW4CqyQZ6YSTD4K8NFFHlsRR4y4TkRVyRMz65KkjP+LwdpnLpMaK4cN6k2++QpQ==" workbookSaltValue="wig0+i+TqS9EBwOMKsryGQ==" workbookSpinCount="100000" lockStructure="1"/>
  <bookViews>
    <workbookView xWindow="-120" yWindow="-120" windowWidth="20730" windowHeight="11760" tabRatio="853" xr2:uid="{B9E94189-C06B-471A-9557-D5BD97AC7916}"/>
  </bookViews>
  <sheets>
    <sheet name="【交付申請】入力" sheetId="7" r:id="rId1"/>
    <sheet name="様式1" sheetId="1" r:id="rId2"/>
    <sheet name="様式2" sheetId="3" r:id="rId3"/>
    <sheet name="様式3" sheetId="4" r:id="rId4"/>
    <sheet name="様式4" sheetId="5" r:id="rId5"/>
    <sheet name="様式5" sheetId="6" r:id="rId6"/>
    <sheet name="様式6" sheetId="9" r:id="rId7"/>
    <sheet name="【実績報告】入力" sheetId="8" r:id="rId8"/>
    <sheet name="様式7" sheetId="10" r:id="rId9"/>
    <sheet name="様式8" sheetId="11" r:id="rId10"/>
    <sheet name="様式9" sheetId="12" r:id="rId11"/>
  </sheets>
  <definedNames>
    <definedName name="_xlnm.Print_Area" localSheetId="0">【交付申請】入力!$A$1:$N$160,【交付申請】入力!$O$93:$V$114</definedName>
    <definedName name="_xlnm.Print_Area" localSheetId="7">【実績報告】入力!$A$1:$L$141</definedName>
    <definedName name="_xlnm.Print_Area" localSheetId="1">様式1!$A$1:$L$43</definedName>
    <definedName name="_xlnm.Print_Area" localSheetId="2">様式2!$A$1:$P$47</definedName>
    <definedName name="_xlnm.Print_Area" localSheetId="3">様式3!$A$1:$P$32</definedName>
    <definedName name="_xlnm.Print_Area" localSheetId="4">様式4!$A$1:$P$30</definedName>
    <definedName name="_xlnm.Print_Area" localSheetId="5">様式5!$A$1:$P$26</definedName>
    <definedName name="_xlnm.Print_Area" localSheetId="6">様式6!$A$1:$R$42</definedName>
    <definedName name="_xlnm.Print_Area" localSheetId="8">様式7!$A$1:$O$43</definedName>
    <definedName name="_xlnm.Print_Area" localSheetId="9">様式8!$A$1:$P$44</definedName>
    <definedName name="_xlnm.Print_Area" localSheetId="10">様式9!$A$1:$P$34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0" l="1"/>
  <c r="D8" i="8"/>
  <c r="M30" i="12"/>
  <c r="I30" i="12"/>
  <c r="M29" i="12"/>
  <c r="I29" i="12"/>
  <c r="M28" i="12"/>
  <c r="I28" i="12"/>
  <c r="B82" i="8"/>
  <c r="A82" i="8"/>
  <c r="B81" i="8"/>
  <c r="A81" i="8"/>
  <c r="B80" i="8"/>
  <c r="A80" i="8"/>
  <c r="E30" i="12"/>
  <c r="A30" i="12"/>
  <c r="E29" i="12"/>
  <c r="A29" i="12"/>
  <c r="K30" i="4"/>
  <c r="E30" i="4"/>
  <c r="A30" i="4"/>
  <c r="K29" i="4"/>
  <c r="E29" i="4"/>
  <c r="A29" i="4"/>
  <c r="M32" i="12"/>
  <c r="I32" i="12"/>
  <c r="A32" i="12"/>
  <c r="E32" i="12" s="1"/>
  <c r="M31" i="12"/>
  <c r="I31" i="12"/>
  <c r="A31" i="12"/>
  <c r="E31" i="12" s="1"/>
  <c r="E28" i="12"/>
  <c r="A28" i="12"/>
  <c r="M27" i="12"/>
  <c r="I27" i="12"/>
  <c r="E27" i="12"/>
  <c r="A27" i="12"/>
  <c r="M26" i="12"/>
  <c r="I26" i="12"/>
  <c r="E26" i="12"/>
  <c r="A26" i="12"/>
  <c r="M25" i="12"/>
  <c r="I25" i="12"/>
  <c r="E25" i="12"/>
  <c r="A25" i="12"/>
  <c r="M24" i="12"/>
  <c r="I24" i="12"/>
  <c r="E24" i="12"/>
  <c r="A24" i="12"/>
  <c r="M23" i="12"/>
  <c r="I23" i="12"/>
  <c r="E23" i="12"/>
  <c r="A23" i="12"/>
  <c r="I14" i="12"/>
  <c r="I9" i="12"/>
  <c r="L4" i="12"/>
  <c r="A2" i="12"/>
  <c r="O41" i="11"/>
  <c r="N41" i="11"/>
  <c r="K41" i="11"/>
  <c r="H41" i="11"/>
  <c r="E41" i="11"/>
  <c r="B41" i="11"/>
  <c r="O40" i="11"/>
  <c r="N40" i="11"/>
  <c r="K40" i="11"/>
  <c r="H40" i="11"/>
  <c r="E40" i="11"/>
  <c r="B40" i="11"/>
  <c r="O39" i="11"/>
  <c r="N39" i="11"/>
  <c r="K39" i="11"/>
  <c r="H39" i="11"/>
  <c r="E39" i="11"/>
  <c r="B39" i="11"/>
  <c r="O38" i="11"/>
  <c r="N38" i="11"/>
  <c r="K38" i="11"/>
  <c r="H38" i="11"/>
  <c r="E38" i="11"/>
  <c r="B38" i="11"/>
  <c r="O37" i="11"/>
  <c r="N37" i="11"/>
  <c r="K37" i="11"/>
  <c r="H37" i="11"/>
  <c r="E37" i="11"/>
  <c r="B37" i="11"/>
  <c r="O36" i="11"/>
  <c r="N36" i="11"/>
  <c r="K36" i="11"/>
  <c r="H36" i="11"/>
  <c r="E36" i="11"/>
  <c r="B36" i="11"/>
  <c r="O35" i="11"/>
  <c r="N35" i="11"/>
  <c r="K35" i="11"/>
  <c r="H35" i="11"/>
  <c r="E35" i="11"/>
  <c r="B35" i="11"/>
  <c r="O34" i="11"/>
  <c r="N34" i="11"/>
  <c r="K34" i="11"/>
  <c r="H34" i="11"/>
  <c r="E34" i="11"/>
  <c r="B34" i="11"/>
  <c r="O33" i="11"/>
  <c r="N33" i="11"/>
  <c r="K33" i="11"/>
  <c r="H33" i="11"/>
  <c r="E33" i="11"/>
  <c r="B33" i="11"/>
  <c r="O32" i="11"/>
  <c r="N32" i="11"/>
  <c r="K32" i="11"/>
  <c r="H32" i="11"/>
  <c r="E32" i="11"/>
  <c r="B32" i="11"/>
  <c r="O31" i="11"/>
  <c r="N31" i="11"/>
  <c r="K31" i="11"/>
  <c r="H31" i="11"/>
  <c r="E31" i="11"/>
  <c r="B31" i="11"/>
  <c r="O30" i="11"/>
  <c r="N30" i="11"/>
  <c r="K30" i="11"/>
  <c r="H30" i="11"/>
  <c r="E30" i="11"/>
  <c r="B30" i="11"/>
  <c r="O29" i="11"/>
  <c r="N29" i="11"/>
  <c r="K29" i="11"/>
  <c r="H29" i="11"/>
  <c r="E29" i="11"/>
  <c r="B29" i="11"/>
  <c r="O28" i="11"/>
  <c r="N28" i="11"/>
  <c r="K28" i="11"/>
  <c r="H28" i="11"/>
  <c r="E28" i="11"/>
  <c r="B28" i="11"/>
  <c r="O27" i="11"/>
  <c r="N27" i="11"/>
  <c r="K27" i="11"/>
  <c r="H27" i="11"/>
  <c r="E27" i="11"/>
  <c r="B27" i="11"/>
  <c r="O26" i="11"/>
  <c r="N26" i="11"/>
  <c r="K26" i="11"/>
  <c r="H26" i="11"/>
  <c r="E26" i="11"/>
  <c r="B26" i="11"/>
  <c r="O25" i="11"/>
  <c r="N25" i="11"/>
  <c r="K25" i="11"/>
  <c r="H25" i="11"/>
  <c r="E25" i="11"/>
  <c r="B25" i="11"/>
  <c r="O24" i="11"/>
  <c r="N24" i="11"/>
  <c r="K24" i="11"/>
  <c r="H24" i="11"/>
  <c r="E24" i="11"/>
  <c r="B24" i="11"/>
  <c r="O22" i="11"/>
  <c r="N22" i="11"/>
  <c r="K22" i="11"/>
  <c r="H22" i="11"/>
  <c r="E22" i="11"/>
  <c r="B22" i="11"/>
  <c r="O21" i="11"/>
  <c r="N21" i="11"/>
  <c r="K21" i="11"/>
  <c r="H21" i="11"/>
  <c r="E21" i="11"/>
  <c r="B21" i="11"/>
  <c r="O20" i="11"/>
  <c r="N20" i="11"/>
  <c r="K20" i="11"/>
  <c r="H20" i="11"/>
  <c r="E20" i="11"/>
  <c r="B20" i="11"/>
  <c r="O19" i="11"/>
  <c r="N19" i="11"/>
  <c r="K19" i="11"/>
  <c r="H19" i="11"/>
  <c r="E19" i="11"/>
  <c r="B19" i="11"/>
  <c r="O18" i="11"/>
  <c r="N18" i="11"/>
  <c r="K18" i="11"/>
  <c r="H18" i="11"/>
  <c r="E18" i="11"/>
  <c r="B18" i="11"/>
  <c r="O17" i="11"/>
  <c r="N17" i="11"/>
  <c r="K17" i="11"/>
  <c r="H17" i="11"/>
  <c r="E17" i="11"/>
  <c r="B17" i="11"/>
  <c r="O16" i="11"/>
  <c r="N16" i="11"/>
  <c r="K16" i="11"/>
  <c r="H16" i="11"/>
  <c r="E16" i="11"/>
  <c r="B16" i="11"/>
  <c r="O15" i="11"/>
  <c r="N15" i="11"/>
  <c r="K15" i="11"/>
  <c r="H15" i="11"/>
  <c r="E15" i="11"/>
  <c r="B15" i="11"/>
  <c r="O14" i="11"/>
  <c r="N14" i="11"/>
  <c r="K14" i="11"/>
  <c r="H14" i="11"/>
  <c r="E14" i="11"/>
  <c r="B14" i="11"/>
  <c r="O13" i="11"/>
  <c r="N13" i="11"/>
  <c r="K13" i="11"/>
  <c r="H13" i="11"/>
  <c r="E13" i="11"/>
  <c r="B13" i="11"/>
  <c r="O12" i="11"/>
  <c r="N12" i="11"/>
  <c r="K12" i="11"/>
  <c r="H12" i="11"/>
  <c r="E12" i="11"/>
  <c r="B12" i="11"/>
  <c r="O11" i="11"/>
  <c r="N11" i="11"/>
  <c r="K11" i="11"/>
  <c r="H11" i="11"/>
  <c r="E11" i="11"/>
  <c r="B11" i="11"/>
  <c r="O10" i="11"/>
  <c r="N10" i="11"/>
  <c r="K10" i="11"/>
  <c r="H10" i="11"/>
  <c r="E10" i="11"/>
  <c r="B10" i="11"/>
  <c r="G8" i="11"/>
  <c r="A6" i="11"/>
  <c r="P5" i="11"/>
  <c r="A40" i="10"/>
  <c r="A39" i="10"/>
  <c r="G35" i="10"/>
  <c r="E35" i="10"/>
  <c r="G32" i="10"/>
  <c r="A29" i="10"/>
  <c r="A27" i="10"/>
  <c r="G25" i="10"/>
  <c r="A25" i="10"/>
  <c r="A22" i="10"/>
  <c r="A19" i="10"/>
  <c r="K7" i="10"/>
  <c r="K6" i="10"/>
  <c r="K5" i="10"/>
  <c r="K3" i="10"/>
  <c r="B103" i="8"/>
  <c r="H22" i="10" s="1"/>
  <c r="E96" i="8"/>
  <c r="C35" i="10" s="1"/>
  <c r="B95" i="8"/>
  <c r="E87" i="8"/>
  <c r="E98" i="8" s="1"/>
  <c r="E97" i="8" s="1"/>
  <c r="B79" i="8"/>
  <c r="A79" i="8"/>
  <c r="B78" i="8"/>
  <c r="A78" i="8"/>
  <c r="B77" i="8"/>
  <c r="A77" i="8"/>
  <c r="B76" i="8"/>
  <c r="A76" i="8"/>
  <c r="B75" i="8"/>
  <c r="A75" i="8"/>
  <c r="L63" i="8"/>
  <c r="K42" i="9"/>
  <c r="F42" i="9"/>
  <c r="K40" i="9"/>
  <c r="F40" i="9"/>
  <c r="E34" i="9"/>
  <c r="E31" i="9"/>
  <c r="E29" i="9"/>
  <c r="P25" i="9"/>
  <c r="M25" i="9"/>
  <c r="J25" i="9"/>
  <c r="E25" i="9"/>
  <c r="N8" i="9"/>
  <c r="M7" i="9"/>
  <c r="M6" i="9"/>
  <c r="R3" i="9"/>
  <c r="N26" i="6"/>
  <c r="G26" i="6"/>
  <c r="D26" i="6"/>
  <c r="A26" i="6"/>
  <c r="N25" i="6"/>
  <c r="G25" i="6"/>
  <c r="D25" i="6"/>
  <c r="A25" i="6"/>
  <c r="N24" i="6"/>
  <c r="G24" i="6"/>
  <c r="D24" i="6"/>
  <c r="A24" i="6"/>
  <c r="N23" i="6"/>
  <c r="G23" i="6"/>
  <c r="D23" i="6"/>
  <c r="A23" i="6"/>
  <c r="N22" i="6"/>
  <c r="G22" i="6"/>
  <c r="D22" i="6"/>
  <c r="A22" i="6"/>
  <c r="N21" i="6"/>
  <c r="G21" i="6"/>
  <c r="D21" i="6"/>
  <c r="A21" i="6"/>
  <c r="N20" i="6"/>
  <c r="G20" i="6"/>
  <c r="D20" i="6"/>
  <c r="A20" i="6"/>
  <c r="N19" i="6"/>
  <c r="G19" i="6"/>
  <c r="D19" i="6"/>
  <c r="A19" i="6"/>
  <c r="N18" i="6"/>
  <c r="G18" i="6"/>
  <c r="D18" i="6"/>
  <c r="A18" i="6"/>
  <c r="N17" i="6"/>
  <c r="G17" i="6"/>
  <c r="D17" i="6"/>
  <c r="A17" i="6"/>
  <c r="N16" i="6"/>
  <c r="G16" i="6"/>
  <c r="D16" i="6"/>
  <c r="A16" i="6"/>
  <c r="N15" i="6"/>
  <c r="G15" i="6"/>
  <c r="D15" i="6"/>
  <c r="A15" i="6"/>
  <c r="N14" i="6"/>
  <c r="G14" i="6"/>
  <c r="D14" i="6"/>
  <c r="A14" i="6"/>
  <c r="N13" i="6"/>
  <c r="G13" i="6"/>
  <c r="D13" i="6"/>
  <c r="A13" i="6"/>
  <c r="N12" i="6"/>
  <c r="G12" i="6"/>
  <c r="D12" i="6"/>
  <c r="A12" i="6"/>
  <c r="N11" i="6"/>
  <c r="G11" i="6"/>
  <c r="D11" i="6"/>
  <c r="A11" i="6"/>
  <c r="N10" i="6"/>
  <c r="G10" i="6"/>
  <c r="D10" i="6"/>
  <c r="A10" i="6"/>
  <c r="N9" i="6"/>
  <c r="G9" i="6"/>
  <c r="D9" i="6"/>
  <c r="A9" i="6"/>
  <c r="N8" i="6"/>
  <c r="G8" i="6"/>
  <c r="D8" i="6"/>
  <c r="A8" i="6"/>
  <c r="L4" i="6"/>
  <c r="K19" i="5"/>
  <c r="K28" i="4"/>
  <c r="E28" i="4"/>
  <c r="A28" i="4"/>
  <c r="K27" i="4"/>
  <c r="E27" i="4"/>
  <c r="A27" i="4"/>
  <c r="K26" i="4"/>
  <c r="E26" i="4"/>
  <c r="A26" i="4"/>
  <c r="K25" i="4"/>
  <c r="E25" i="4"/>
  <c r="A25" i="4"/>
  <c r="K24" i="4"/>
  <c r="E24" i="4"/>
  <c r="A24" i="4"/>
  <c r="K23" i="4"/>
  <c r="E23" i="4"/>
  <c r="A23" i="4"/>
  <c r="E14" i="4"/>
  <c r="E14" i="12" s="1"/>
  <c r="L4" i="4"/>
  <c r="A2" i="4"/>
  <c r="O45" i="3"/>
  <c r="N45" i="3"/>
  <c r="K45" i="3"/>
  <c r="H45" i="3"/>
  <c r="E45" i="3"/>
  <c r="B45" i="3"/>
  <c r="O44" i="3"/>
  <c r="N44" i="3"/>
  <c r="K44" i="3"/>
  <c r="H44" i="3"/>
  <c r="E44" i="3"/>
  <c r="B44" i="3"/>
  <c r="O43" i="3"/>
  <c r="N43" i="3"/>
  <c r="K43" i="3"/>
  <c r="H43" i="3"/>
  <c r="E43" i="3"/>
  <c r="B43" i="3"/>
  <c r="O42" i="3"/>
  <c r="N42" i="3"/>
  <c r="K42" i="3"/>
  <c r="H42" i="3"/>
  <c r="E42" i="3"/>
  <c r="B42" i="3"/>
  <c r="O41" i="3"/>
  <c r="N41" i="3"/>
  <c r="K41" i="3"/>
  <c r="H41" i="3"/>
  <c r="E41" i="3"/>
  <c r="B41" i="3"/>
  <c r="O40" i="3"/>
  <c r="N40" i="3"/>
  <c r="K40" i="3"/>
  <c r="H40" i="3"/>
  <c r="E40" i="3"/>
  <c r="B40" i="3"/>
  <c r="O39" i="3"/>
  <c r="N39" i="3"/>
  <c r="K39" i="3"/>
  <c r="H39" i="3"/>
  <c r="E39" i="3"/>
  <c r="B39" i="3"/>
  <c r="O38" i="3"/>
  <c r="N38" i="3"/>
  <c r="K38" i="3"/>
  <c r="H38" i="3"/>
  <c r="E38" i="3"/>
  <c r="B38" i="3"/>
  <c r="O37" i="3"/>
  <c r="N37" i="3"/>
  <c r="K37" i="3"/>
  <c r="H37" i="3"/>
  <c r="E37" i="3"/>
  <c r="B37" i="3"/>
  <c r="O36" i="3"/>
  <c r="N36" i="3"/>
  <c r="K36" i="3"/>
  <c r="H36" i="3"/>
  <c r="E36" i="3"/>
  <c r="B36" i="3"/>
  <c r="O35" i="3"/>
  <c r="N35" i="3"/>
  <c r="K35" i="3"/>
  <c r="H35" i="3"/>
  <c r="E35" i="3"/>
  <c r="B35" i="3"/>
  <c r="O34" i="3"/>
  <c r="N34" i="3"/>
  <c r="K34" i="3"/>
  <c r="H34" i="3"/>
  <c r="E34" i="3"/>
  <c r="B34" i="3"/>
  <c r="O33" i="3"/>
  <c r="N33" i="3"/>
  <c r="K33" i="3"/>
  <c r="H33" i="3"/>
  <c r="E33" i="3"/>
  <c r="B33" i="3"/>
  <c r="O32" i="3"/>
  <c r="N32" i="3"/>
  <c r="K32" i="3"/>
  <c r="H32" i="3"/>
  <c r="E32" i="3"/>
  <c r="B32" i="3"/>
  <c r="O31" i="3"/>
  <c r="N31" i="3"/>
  <c r="K31" i="3"/>
  <c r="H31" i="3"/>
  <c r="E31" i="3"/>
  <c r="B31" i="3"/>
  <c r="O30" i="3"/>
  <c r="N30" i="3"/>
  <c r="K30" i="3"/>
  <c r="H30" i="3"/>
  <c r="E30" i="3"/>
  <c r="B30" i="3"/>
  <c r="O29" i="3"/>
  <c r="N29" i="3"/>
  <c r="K29" i="3"/>
  <c r="H29" i="3"/>
  <c r="E29" i="3"/>
  <c r="B29" i="3"/>
  <c r="O28" i="3"/>
  <c r="N28" i="3"/>
  <c r="K28" i="3"/>
  <c r="H28" i="3"/>
  <c r="E28" i="3"/>
  <c r="B28" i="3"/>
  <c r="O26" i="3"/>
  <c r="N26" i="3"/>
  <c r="K26" i="3"/>
  <c r="H26" i="3"/>
  <c r="E26" i="3"/>
  <c r="B26" i="3"/>
  <c r="O25" i="3"/>
  <c r="N25" i="3"/>
  <c r="K25" i="3"/>
  <c r="H25" i="3"/>
  <c r="E25" i="3"/>
  <c r="B25" i="3"/>
  <c r="O24" i="3"/>
  <c r="N24" i="3"/>
  <c r="K24" i="3"/>
  <c r="H24" i="3"/>
  <c r="E24" i="3"/>
  <c r="B24" i="3"/>
  <c r="O23" i="3"/>
  <c r="N23" i="3"/>
  <c r="K23" i="3"/>
  <c r="H23" i="3"/>
  <c r="E23" i="3"/>
  <c r="B23" i="3"/>
  <c r="O22" i="3"/>
  <c r="N22" i="3"/>
  <c r="K22" i="3"/>
  <c r="H22" i="3"/>
  <c r="E22" i="3"/>
  <c r="B22" i="3"/>
  <c r="O21" i="3"/>
  <c r="N21" i="3"/>
  <c r="K21" i="3"/>
  <c r="H21" i="3"/>
  <c r="E21" i="3"/>
  <c r="B21" i="3"/>
  <c r="O20" i="3"/>
  <c r="N20" i="3"/>
  <c r="K20" i="3"/>
  <c r="H20" i="3"/>
  <c r="E20" i="3"/>
  <c r="B20" i="3"/>
  <c r="O19" i="3"/>
  <c r="N19" i="3"/>
  <c r="K19" i="3"/>
  <c r="H19" i="3"/>
  <c r="E19" i="3"/>
  <c r="B19" i="3"/>
  <c r="O18" i="3"/>
  <c r="N18" i="3"/>
  <c r="K18" i="3"/>
  <c r="H18" i="3"/>
  <c r="E18" i="3"/>
  <c r="B18" i="3"/>
  <c r="O17" i="3"/>
  <c r="N17" i="3"/>
  <c r="K17" i="3"/>
  <c r="H17" i="3"/>
  <c r="E17" i="3"/>
  <c r="B17" i="3"/>
  <c r="O16" i="3"/>
  <c r="N16" i="3"/>
  <c r="K16" i="3"/>
  <c r="H16" i="3"/>
  <c r="E16" i="3"/>
  <c r="B16" i="3"/>
  <c r="O15" i="3"/>
  <c r="N15" i="3"/>
  <c r="K15" i="3"/>
  <c r="H15" i="3"/>
  <c r="E15" i="3"/>
  <c r="B15" i="3"/>
  <c r="O14" i="3"/>
  <c r="N14" i="3"/>
  <c r="K14" i="3"/>
  <c r="H14" i="3"/>
  <c r="E14" i="3"/>
  <c r="B14" i="3"/>
  <c r="I12" i="3"/>
  <c r="I11" i="3"/>
  <c r="I10" i="3"/>
  <c r="I9" i="3"/>
  <c r="I8" i="3"/>
  <c r="A6" i="3"/>
  <c r="P4" i="3"/>
  <c r="I41" i="1"/>
  <c r="I38" i="1"/>
  <c r="E38" i="1"/>
  <c r="A35" i="1"/>
  <c r="A30" i="1"/>
  <c r="A27" i="1"/>
  <c r="A24" i="1"/>
  <c r="A21" i="1"/>
  <c r="H8" i="1"/>
  <c r="H7" i="1"/>
  <c r="H6" i="1"/>
  <c r="H3" i="1"/>
  <c r="L146" i="7"/>
  <c r="B106" i="7"/>
  <c r="L69" i="7"/>
  <c r="I79" i="7" s="1"/>
  <c r="L19" i="7"/>
  <c r="M11" i="4" s="1"/>
  <c r="L15" i="7"/>
  <c r="D16" i="5" s="1"/>
  <c r="O12" i="12" s="1"/>
  <c r="I16" i="12" l="1"/>
  <c r="I33" i="12"/>
  <c r="E33" i="12"/>
  <c r="O11" i="12"/>
  <c r="E31" i="4"/>
  <c r="B110" i="7" s="1"/>
  <c r="D10" i="5"/>
  <c r="E73" i="7" s="1"/>
  <c r="K14" i="5"/>
  <c r="L64" i="8"/>
  <c r="I23" i="5"/>
  <c r="D21" i="5" s="1"/>
  <c r="M13" i="4" s="1"/>
  <c r="E75" i="7"/>
  <c r="M12" i="4"/>
  <c r="B65" i="8" l="1"/>
  <c r="C65" i="8" s="1"/>
  <c r="O13" i="12"/>
  <c r="E78" i="7"/>
  <c r="D26" i="5"/>
  <c r="B86" i="7" s="1"/>
  <c r="B94" i="8" s="1"/>
  <c r="E9" i="12" l="1"/>
  <c r="E16" i="12" s="1"/>
  <c r="E9" i="4"/>
  <c r="E16" i="4" s="1"/>
  <c r="B109" i="7" s="1"/>
  <c r="B111" i="7" s="1"/>
  <c r="B112" i="7" s="1"/>
  <c r="B88" i="7"/>
  <c r="B96" i="8" s="1"/>
  <c r="E80" i="7"/>
  <c r="I21" i="9" s="1"/>
  <c r="C38" i="1"/>
  <c r="F24" i="1"/>
  <c r="E32" i="10"/>
  <c r="B102" i="8" l="1"/>
  <c r="B104" i="8" s="1"/>
  <c r="A38" i="1"/>
  <c r="C32" i="10"/>
</calcChain>
</file>

<file path=xl/sharedStrings.xml><?xml version="1.0" encoding="utf-8"?>
<sst xmlns="http://schemas.openxmlformats.org/spreadsheetml/2006/main" count="634" uniqueCount="426">
  <si>
    <t>様式第１号（第３条関係）</t>
    <rPh sb="0" eb="2">
      <t>ヨウシキ</t>
    </rPh>
    <rPh sb="2" eb="3">
      <t>ダイ</t>
    </rPh>
    <rPh sb="4" eb="5">
      <t>ゴウ</t>
    </rPh>
    <rPh sb="6" eb="7">
      <t>ダイ</t>
    </rPh>
    <rPh sb="8" eb="9">
      <t>ジョウ</t>
    </rPh>
    <rPh sb="9" eb="11">
      <t>カンケイ</t>
    </rPh>
    <phoneticPr fontId="3"/>
  </si>
  <si>
    <t>　高　砂　市　長　　様</t>
    <rPh sb="1" eb="2">
      <t>コウ</t>
    </rPh>
    <rPh sb="3" eb="4">
      <t>スナ</t>
    </rPh>
    <rPh sb="5" eb="6">
      <t>シ</t>
    </rPh>
    <rPh sb="7" eb="8">
      <t>チョウ</t>
    </rPh>
    <rPh sb="10" eb="11">
      <t>サマ</t>
    </rPh>
    <phoneticPr fontId="3"/>
  </si>
  <si>
    <t>代表者名</t>
    <rPh sb="0" eb="3">
      <t>ダイヒョウシャ</t>
    </rPh>
    <rPh sb="3" eb="4">
      <t>メイ</t>
    </rPh>
    <phoneticPr fontId="3"/>
  </si>
  <si>
    <t>高砂市自主防災組織事業補助金交付申請書</t>
    <rPh sb="0" eb="3">
      <t>タカサゴシ</t>
    </rPh>
    <rPh sb="3" eb="5">
      <t>ジシュ</t>
    </rPh>
    <rPh sb="5" eb="7">
      <t>ボウサイ</t>
    </rPh>
    <rPh sb="7" eb="9">
      <t>ソシキ</t>
    </rPh>
    <rPh sb="9" eb="11">
      <t>ジギョウ</t>
    </rPh>
    <rPh sb="11" eb="14">
      <t>ホジョキン</t>
    </rPh>
    <rPh sb="14" eb="16">
      <t>コウフ</t>
    </rPh>
    <rPh sb="16" eb="19">
      <t>シンセイショ</t>
    </rPh>
    <phoneticPr fontId="3"/>
  </si>
  <si>
    <t>記</t>
    <rPh sb="0" eb="1">
      <t>キ</t>
    </rPh>
    <phoneticPr fontId="3"/>
  </si>
  <si>
    <t>高砂市自主防災組織事業補助金</t>
    <rPh sb="0" eb="3">
      <t>タカサゴシ</t>
    </rPh>
    <rPh sb="3" eb="5">
      <t>ジシュ</t>
    </rPh>
    <rPh sb="5" eb="7">
      <t>ボウサイ</t>
    </rPh>
    <rPh sb="7" eb="9">
      <t>ソシキ</t>
    </rPh>
    <rPh sb="9" eb="11">
      <t>ジギョウ</t>
    </rPh>
    <rPh sb="11" eb="14">
      <t>ホジョキン</t>
    </rPh>
    <phoneticPr fontId="3"/>
  </si>
  <si>
    <t>金</t>
    <rPh sb="0" eb="1">
      <t>キン</t>
    </rPh>
    <phoneticPr fontId="3"/>
  </si>
  <si>
    <t>円</t>
    <rPh sb="0" eb="1">
      <t>エン</t>
    </rPh>
    <phoneticPr fontId="3"/>
  </si>
  <si>
    <t>自主防災組織の運営及び訓練に要する経費</t>
    <rPh sb="0" eb="2">
      <t>ジシュ</t>
    </rPh>
    <rPh sb="2" eb="4">
      <t>ボウサイ</t>
    </rPh>
    <rPh sb="4" eb="6">
      <t>ソシキ</t>
    </rPh>
    <rPh sb="7" eb="9">
      <t>ウンエイ</t>
    </rPh>
    <rPh sb="9" eb="10">
      <t>オヨ</t>
    </rPh>
    <rPh sb="11" eb="13">
      <t>クンレン</t>
    </rPh>
    <rPh sb="14" eb="15">
      <t>ヨウ</t>
    </rPh>
    <rPh sb="17" eb="19">
      <t>ケイヒ</t>
    </rPh>
    <phoneticPr fontId="3"/>
  </si>
  <si>
    <t>別紙　計画書のとおり</t>
    <rPh sb="0" eb="2">
      <t>ベッシ</t>
    </rPh>
    <rPh sb="3" eb="6">
      <t>ケイカクショ</t>
    </rPh>
    <phoneticPr fontId="3"/>
  </si>
  <si>
    <t>事業費</t>
    <rPh sb="0" eb="3">
      <t>ジギョウヒ</t>
    </rPh>
    <phoneticPr fontId="3"/>
  </si>
  <si>
    <t>財源内訳</t>
    <rPh sb="0" eb="2">
      <t>ザイゲン</t>
    </rPh>
    <rPh sb="2" eb="4">
      <t>ウチワケ</t>
    </rPh>
    <phoneticPr fontId="3"/>
  </si>
  <si>
    <t>備考</t>
    <rPh sb="0" eb="2">
      <t>ビコウ</t>
    </rPh>
    <phoneticPr fontId="3"/>
  </si>
  <si>
    <t>市補助金</t>
    <rPh sb="0" eb="1">
      <t>シ</t>
    </rPh>
    <rPh sb="1" eb="4">
      <t>ホジョキン</t>
    </rPh>
    <phoneticPr fontId="3"/>
  </si>
  <si>
    <t>自治会助成金</t>
    <rPh sb="0" eb="3">
      <t>ジチカイ</t>
    </rPh>
    <rPh sb="3" eb="6">
      <t>ジョセイキン</t>
    </rPh>
    <phoneticPr fontId="3"/>
  </si>
  <si>
    <t>所 在 地</t>
    <rPh sb="0" eb="1">
      <t>ショ</t>
    </rPh>
    <rPh sb="2" eb="3">
      <t>ザイ</t>
    </rPh>
    <rPh sb="4" eb="5">
      <t>チ</t>
    </rPh>
    <phoneticPr fontId="3"/>
  </si>
  <si>
    <t>様式第２号（第６条、第１１条関係）</t>
    <rPh sb="0" eb="2">
      <t>ヨウシキ</t>
    </rPh>
    <rPh sb="2" eb="3">
      <t>ダイ</t>
    </rPh>
    <rPh sb="4" eb="5">
      <t>ゴウ</t>
    </rPh>
    <rPh sb="6" eb="7">
      <t>ダイ</t>
    </rPh>
    <rPh sb="8" eb="9">
      <t>ジョウ</t>
    </rPh>
    <rPh sb="10" eb="11">
      <t>ダイ</t>
    </rPh>
    <rPh sb="13" eb="14">
      <t>ジョウ</t>
    </rPh>
    <rPh sb="14" eb="16">
      <t>カンケイ</t>
    </rPh>
    <phoneticPr fontId="3"/>
  </si>
  <si>
    <t>自主防災組織事業計画書</t>
    <rPh sb="0" eb="2">
      <t>ジシュ</t>
    </rPh>
    <rPh sb="2" eb="4">
      <t>ボウサイ</t>
    </rPh>
    <rPh sb="4" eb="6">
      <t>ソシキ</t>
    </rPh>
    <rPh sb="6" eb="8">
      <t>ジギョウ</t>
    </rPh>
    <rPh sb="8" eb="11">
      <t>ケイカクショ</t>
    </rPh>
    <phoneticPr fontId="3"/>
  </si>
  <si>
    <t>団体の名称</t>
    <rPh sb="0" eb="2">
      <t>ダンタイ</t>
    </rPh>
    <rPh sb="3" eb="5">
      <t>メイショウ</t>
    </rPh>
    <phoneticPr fontId="3"/>
  </si>
  <si>
    <t>自主防災組織の概要</t>
    <rPh sb="0" eb="2">
      <t>ジシュ</t>
    </rPh>
    <rPh sb="2" eb="4">
      <t>ボウサイ</t>
    </rPh>
    <rPh sb="4" eb="6">
      <t>ソシキ</t>
    </rPh>
    <rPh sb="7" eb="9">
      <t>ガイヨウ</t>
    </rPh>
    <phoneticPr fontId="3"/>
  </si>
  <si>
    <t>運営事業計画</t>
    <rPh sb="0" eb="2">
      <t>ウンエイ</t>
    </rPh>
    <rPh sb="2" eb="4">
      <t>ジギョウ</t>
    </rPh>
    <rPh sb="4" eb="6">
      <t>ケイカク</t>
    </rPh>
    <phoneticPr fontId="3"/>
  </si>
  <si>
    <t>活動事業計画</t>
    <rPh sb="0" eb="2">
      <t>カツドウ</t>
    </rPh>
    <rPh sb="2" eb="4">
      <t>ジギョウ</t>
    </rPh>
    <rPh sb="4" eb="6">
      <t>ケイカク</t>
    </rPh>
    <phoneticPr fontId="3"/>
  </si>
  <si>
    <t>実施時期</t>
    <rPh sb="0" eb="2">
      <t>ジッシ</t>
    </rPh>
    <rPh sb="2" eb="4">
      <t>ジキ</t>
    </rPh>
    <phoneticPr fontId="3"/>
  </si>
  <si>
    <t>実施場所</t>
    <rPh sb="0" eb="2">
      <t>ジッシ</t>
    </rPh>
    <rPh sb="2" eb="4">
      <t>バショ</t>
    </rPh>
    <phoneticPr fontId="3"/>
  </si>
  <si>
    <t>参加世帯数</t>
    <rPh sb="0" eb="2">
      <t>サンカ</t>
    </rPh>
    <rPh sb="2" eb="5">
      <t>セタイスウ</t>
    </rPh>
    <phoneticPr fontId="3"/>
  </si>
  <si>
    <t>参加人数</t>
    <rPh sb="0" eb="2">
      <t>サンカ</t>
    </rPh>
    <rPh sb="2" eb="4">
      <t>ニンズウ</t>
    </rPh>
    <phoneticPr fontId="3"/>
  </si>
  <si>
    <t>結成年月日</t>
    <rPh sb="0" eb="2">
      <t>ケッセイ</t>
    </rPh>
    <rPh sb="2" eb="5">
      <t>ネンガッピ</t>
    </rPh>
    <phoneticPr fontId="3"/>
  </si>
  <si>
    <t>構成世帯数</t>
    <rPh sb="0" eb="2">
      <t>コウセイ</t>
    </rPh>
    <rPh sb="2" eb="5">
      <t>セタイスウ</t>
    </rPh>
    <phoneticPr fontId="3"/>
  </si>
  <si>
    <t>事務所の所在地</t>
    <rPh sb="0" eb="2">
      <t>ジム</t>
    </rPh>
    <rPh sb="2" eb="3">
      <t>ショ</t>
    </rPh>
    <rPh sb="4" eb="7">
      <t>ショザイチ</t>
    </rPh>
    <phoneticPr fontId="3"/>
  </si>
  <si>
    <t>資機材保管場所</t>
    <rPh sb="0" eb="3">
      <t>シキザイ</t>
    </rPh>
    <rPh sb="3" eb="5">
      <t>ホカン</t>
    </rPh>
    <rPh sb="5" eb="7">
      <t>バショ</t>
    </rPh>
    <phoneticPr fontId="3"/>
  </si>
  <si>
    <t>様式第３号（第６条関係）</t>
    <rPh sb="0" eb="2">
      <t>ヨウシキ</t>
    </rPh>
    <rPh sb="2" eb="3">
      <t>ダイ</t>
    </rPh>
    <rPh sb="4" eb="5">
      <t>ゴウ</t>
    </rPh>
    <rPh sb="6" eb="7">
      <t>ダイ</t>
    </rPh>
    <rPh sb="8" eb="9">
      <t>ジョウ</t>
    </rPh>
    <rPh sb="9" eb="11">
      <t>カンケイ</t>
    </rPh>
    <phoneticPr fontId="3"/>
  </si>
  <si>
    <t>自主防災組織収支予算書</t>
    <rPh sb="0" eb="2">
      <t>ジシュ</t>
    </rPh>
    <rPh sb="2" eb="4">
      <t>ボウサイ</t>
    </rPh>
    <rPh sb="4" eb="6">
      <t>ソシキ</t>
    </rPh>
    <rPh sb="6" eb="8">
      <t>シュウシ</t>
    </rPh>
    <rPh sb="8" eb="11">
      <t>ヨサンショ</t>
    </rPh>
    <phoneticPr fontId="3"/>
  </si>
  <si>
    <t>組織名</t>
    <rPh sb="0" eb="3">
      <t>ソシキメイ</t>
    </rPh>
    <phoneticPr fontId="3"/>
  </si>
  <si>
    <t>収入の部</t>
    <rPh sb="0" eb="2">
      <t>シュウニュウ</t>
    </rPh>
    <rPh sb="3" eb="4">
      <t>ブ</t>
    </rPh>
    <phoneticPr fontId="3"/>
  </si>
  <si>
    <t>科目</t>
    <rPh sb="0" eb="2">
      <t>カモク</t>
    </rPh>
    <phoneticPr fontId="3"/>
  </si>
  <si>
    <t>摘要</t>
    <rPh sb="0" eb="2">
      <t>テキヨウ</t>
    </rPh>
    <phoneticPr fontId="3"/>
  </si>
  <si>
    <t>　金額（円）</t>
    <rPh sb="1" eb="3">
      <t>キンガク</t>
    </rPh>
    <rPh sb="4" eb="5">
      <t>エン</t>
    </rPh>
    <phoneticPr fontId="3"/>
  </si>
  <si>
    <t>補助金</t>
    <rPh sb="0" eb="3">
      <t>ホジョキン</t>
    </rPh>
    <phoneticPr fontId="3"/>
  </si>
  <si>
    <t>合計</t>
    <rPh sb="0" eb="2">
      <t>ゴウケイ</t>
    </rPh>
    <phoneticPr fontId="3"/>
  </si>
  <si>
    <t>内訳</t>
    <rPh sb="0" eb="2">
      <t>ウチワケ</t>
    </rPh>
    <phoneticPr fontId="3"/>
  </si>
  <si>
    <t>支出の部</t>
    <rPh sb="0" eb="2">
      <t>シシュツ</t>
    </rPh>
    <rPh sb="3" eb="4">
      <t>ブ</t>
    </rPh>
    <phoneticPr fontId="3"/>
  </si>
  <si>
    <t>様式第４号（第６条関係）</t>
    <rPh sb="0" eb="2">
      <t>ヨウシキ</t>
    </rPh>
    <rPh sb="2" eb="3">
      <t>ダイ</t>
    </rPh>
    <rPh sb="4" eb="5">
      <t>ゴウ</t>
    </rPh>
    <rPh sb="6" eb="7">
      <t>ダイ</t>
    </rPh>
    <rPh sb="8" eb="9">
      <t>ジョウ</t>
    </rPh>
    <rPh sb="9" eb="11">
      <t>カンケイ</t>
    </rPh>
    <phoneticPr fontId="3"/>
  </si>
  <si>
    <t>｛100,000円+（</t>
    <rPh sb="8" eb="9">
      <t>エン</t>
    </rPh>
    <phoneticPr fontId="3"/>
  </si>
  <si>
    <t>-50）×500円｝</t>
    <rPh sb="8" eb="9">
      <t>エン</t>
    </rPh>
    <phoneticPr fontId="3"/>
  </si>
  <si>
    <t>世帯構成数</t>
    <phoneticPr fontId="3"/>
  </si>
  <si>
    <t>5,000円+（</t>
    <rPh sb="5" eb="6">
      <t>エン</t>
    </rPh>
    <phoneticPr fontId="3"/>
  </si>
  <si>
    <t>-50）×100円</t>
    <rPh sb="8" eb="9">
      <t>エン</t>
    </rPh>
    <phoneticPr fontId="3"/>
  </si>
  <si>
    <t>×100円</t>
    <rPh sb="4" eb="5">
      <t>エン</t>
    </rPh>
    <phoneticPr fontId="3"/>
  </si>
  <si>
    <t>様式第５号（第６条関係）</t>
    <rPh sb="0" eb="2">
      <t>ヨウシキ</t>
    </rPh>
    <rPh sb="2" eb="3">
      <t>ダイ</t>
    </rPh>
    <rPh sb="4" eb="5">
      <t>ゴウ</t>
    </rPh>
    <rPh sb="6" eb="7">
      <t>ダイ</t>
    </rPh>
    <rPh sb="8" eb="9">
      <t>ジョウ</t>
    </rPh>
    <rPh sb="9" eb="11">
      <t>カンケイ</t>
    </rPh>
    <phoneticPr fontId="3"/>
  </si>
  <si>
    <t>役員名簿</t>
    <rPh sb="0" eb="2">
      <t>ヤクイン</t>
    </rPh>
    <rPh sb="2" eb="4">
      <t>メイボ</t>
    </rPh>
    <phoneticPr fontId="3"/>
  </si>
  <si>
    <t>役職名</t>
    <rPh sb="0" eb="3">
      <t>ヤクショクメイ</t>
    </rPh>
    <phoneticPr fontId="3"/>
  </si>
  <si>
    <t>氏名</t>
    <rPh sb="0" eb="2">
      <t>シメイ</t>
    </rPh>
    <phoneticPr fontId="3"/>
  </si>
  <si>
    <t>住所</t>
    <rPh sb="0" eb="2">
      <t>ジュウショ</t>
    </rPh>
    <phoneticPr fontId="3"/>
  </si>
  <si>
    <t>電話番号</t>
    <rPh sb="0" eb="2">
      <t>デンワ</t>
    </rPh>
    <rPh sb="2" eb="4">
      <t>バンゴウ</t>
    </rPh>
    <phoneticPr fontId="3"/>
  </si>
  <si>
    <t>世帯</t>
    <rPh sb="0" eb="2">
      <t>セタイ</t>
    </rPh>
    <phoneticPr fontId="3"/>
  </si>
  <si>
    <t>組織の所在地</t>
    <rPh sb="0" eb="2">
      <t>ソシキ</t>
    </rPh>
    <rPh sb="3" eb="6">
      <t>ショザイチ</t>
    </rPh>
    <phoneticPr fontId="3"/>
  </si>
  <si>
    <t>代表者</t>
    <rPh sb="0" eb="3">
      <t>ダイヒョウシャ</t>
    </rPh>
    <phoneticPr fontId="3"/>
  </si>
  <si>
    <t>年度</t>
    <rPh sb="0" eb="2">
      <t>ネンド</t>
    </rPh>
    <phoneticPr fontId="3"/>
  </si>
  <si>
    <t>令和</t>
    <rPh sb="0" eb="2">
      <t>レイワ</t>
    </rPh>
    <phoneticPr fontId="3"/>
  </si>
  <si>
    <t>１．年度・提出日を入力してください。</t>
    <rPh sb="2" eb="4">
      <t>ネンド</t>
    </rPh>
    <rPh sb="5" eb="7">
      <t>テイシュツ</t>
    </rPh>
    <rPh sb="7" eb="8">
      <t>ビ</t>
    </rPh>
    <rPh sb="9" eb="11">
      <t>ニュウリョク</t>
    </rPh>
    <phoneticPr fontId="3"/>
  </si>
  <si>
    <t>提出日</t>
    <rPh sb="0" eb="2">
      <t>テイシュツ</t>
    </rPh>
    <rPh sb="2" eb="3">
      <t>ビ</t>
    </rPh>
    <phoneticPr fontId="3"/>
  </si>
  <si>
    <t>月</t>
    <rPh sb="0" eb="1">
      <t>ガツ</t>
    </rPh>
    <phoneticPr fontId="3"/>
  </si>
  <si>
    <t>日</t>
    <rPh sb="0" eb="1">
      <t>ニチ</t>
    </rPh>
    <phoneticPr fontId="3"/>
  </si>
  <si>
    <t>（単位：円）</t>
    <rPh sb="1" eb="3">
      <t>タンイ</t>
    </rPh>
    <rPh sb="4" eb="5">
      <t>エン</t>
    </rPh>
    <phoneticPr fontId="3"/>
  </si>
  <si>
    <t>３．補助金について入力してください。</t>
    <rPh sb="2" eb="5">
      <t>ホジョキン</t>
    </rPh>
    <rPh sb="9" eb="11">
      <t>ニュウリョク</t>
    </rPh>
    <phoneticPr fontId="3"/>
  </si>
  <si>
    <t>２．自主防災組織について入力してください。</t>
    <rPh sb="2" eb="4">
      <t>ジシュ</t>
    </rPh>
    <rPh sb="4" eb="6">
      <t>ボウサイ</t>
    </rPh>
    <rPh sb="6" eb="8">
      <t>ソシキ</t>
    </rPh>
    <rPh sb="12" eb="14">
      <t>ニュウリョク</t>
    </rPh>
    <phoneticPr fontId="3"/>
  </si>
  <si>
    <t>申請する補助金</t>
    <rPh sb="0" eb="2">
      <t>シンセイ</t>
    </rPh>
    <rPh sb="4" eb="7">
      <t>ホジョキン</t>
    </rPh>
    <phoneticPr fontId="3"/>
  </si>
  <si>
    <t>50世帯以下</t>
    <rPh sb="2" eb="4">
      <t>セタイ</t>
    </rPh>
    <rPh sb="4" eb="6">
      <t>イカ</t>
    </rPh>
    <phoneticPr fontId="3"/>
  </si>
  <si>
    <t>４．活動補助金額を積算するため、事業計画について入力してください。</t>
    <rPh sb="2" eb="4">
      <t>カツドウ</t>
    </rPh>
    <rPh sb="4" eb="6">
      <t>ホジョ</t>
    </rPh>
    <rPh sb="6" eb="8">
      <t>キンガク</t>
    </rPh>
    <rPh sb="9" eb="11">
      <t>セキサン</t>
    </rPh>
    <rPh sb="16" eb="18">
      <t>ジギョウ</t>
    </rPh>
    <rPh sb="18" eb="20">
      <t>ケイカク</t>
    </rPh>
    <rPh sb="24" eb="26">
      <t>ニュウリョク</t>
    </rPh>
    <phoneticPr fontId="3"/>
  </si>
  <si>
    <t>①運営事業計画について入力してください。</t>
    <rPh sb="1" eb="3">
      <t>ウンエイ</t>
    </rPh>
    <rPh sb="3" eb="5">
      <t>ジギョウ</t>
    </rPh>
    <rPh sb="5" eb="7">
      <t>ケイカク</t>
    </rPh>
    <rPh sb="11" eb="13">
      <t>ニュウリョク</t>
    </rPh>
    <phoneticPr fontId="3"/>
  </si>
  <si>
    <t>（例）総会</t>
    <rPh sb="1" eb="2">
      <t>レイ</t>
    </rPh>
    <rPh sb="3" eb="5">
      <t>ソウカイ</t>
    </rPh>
    <phoneticPr fontId="3"/>
  </si>
  <si>
    <t>（例）50</t>
    <rPh sb="1" eb="2">
      <t>レイ</t>
    </rPh>
    <phoneticPr fontId="3"/>
  </si>
  <si>
    <t>参加人数（人）</t>
    <rPh sb="0" eb="4">
      <t>サンカニンズウ</t>
    </rPh>
    <rPh sb="5" eb="6">
      <t>ニン</t>
    </rPh>
    <phoneticPr fontId="3"/>
  </si>
  <si>
    <t>（例）月１回</t>
    <rPh sb="1" eb="2">
      <t>レイ</t>
    </rPh>
    <rPh sb="3" eb="4">
      <t>ツキ</t>
    </rPh>
    <rPh sb="5" eb="6">
      <t>カイ</t>
    </rPh>
    <phoneticPr fontId="3"/>
  </si>
  <si>
    <t>（例）○○自治会館</t>
    <rPh sb="1" eb="2">
      <t>レイ</t>
    </rPh>
    <rPh sb="5" eb="7">
      <t>ジチ</t>
    </rPh>
    <rPh sb="7" eb="9">
      <t>カイカン</t>
    </rPh>
    <phoneticPr fontId="3"/>
  </si>
  <si>
    <t>（例）240</t>
    <rPh sb="1" eb="2">
      <t>レイ</t>
    </rPh>
    <phoneticPr fontId="3"/>
  </si>
  <si>
    <t>（例）定例会議　20人×12回</t>
    <rPh sb="1" eb="2">
      <t>レイ</t>
    </rPh>
    <rPh sb="3" eb="5">
      <t>テイレイ</t>
    </rPh>
    <rPh sb="5" eb="7">
      <t>カイギ</t>
    </rPh>
    <rPh sb="10" eb="11">
      <t>ニン</t>
    </rPh>
    <rPh sb="14" eb="15">
      <t>カイ</t>
    </rPh>
    <phoneticPr fontId="3"/>
  </si>
  <si>
    <t>②活動事業計画について入力してください。</t>
    <rPh sb="1" eb="3">
      <t>カツドウ</t>
    </rPh>
    <rPh sb="3" eb="5">
      <t>ジギョウ</t>
    </rPh>
    <rPh sb="5" eb="7">
      <t>ケイカク</t>
    </rPh>
    <rPh sb="11" eb="13">
      <t>ニュウリョク</t>
    </rPh>
    <phoneticPr fontId="3"/>
  </si>
  <si>
    <t>訓練・学習・啓発等活動の内容</t>
    <rPh sb="0" eb="2">
      <t>クンレン</t>
    </rPh>
    <rPh sb="3" eb="5">
      <t>ガクシュウ</t>
    </rPh>
    <rPh sb="6" eb="8">
      <t>ケイハツ</t>
    </rPh>
    <rPh sb="8" eb="9">
      <t>トウ</t>
    </rPh>
    <rPh sb="9" eb="11">
      <t>カツドウ</t>
    </rPh>
    <rPh sb="12" eb="14">
      <t>ナイヨウ</t>
    </rPh>
    <phoneticPr fontId="3"/>
  </si>
  <si>
    <t>（例）避難訓練</t>
    <rPh sb="1" eb="2">
      <t>レイ</t>
    </rPh>
    <rPh sb="3" eb="5">
      <t>ヒナン</t>
    </rPh>
    <rPh sb="5" eb="7">
      <t>クンレン</t>
    </rPh>
    <phoneticPr fontId="3"/>
  </si>
  <si>
    <t>（例）5月</t>
    <rPh sb="1" eb="2">
      <t>レイ</t>
    </rPh>
    <rPh sb="4" eb="5">
      <t>ガツ</t>
    </rPh>
    <phoneticPr fontId="3"/>
  </si>
  <si>
    <t>（例）６月、１２月</t>
    <rPh sb="1" eb="2">
      <t>レイ</t>
    </rPh>
    <rPh sb="4" eb="5">
      <t>ガツ</t>
    </rPh>
    <rPh sb="8" eb="9">
      <t>ガツ</t>
    </rPh>
    <phoneticPr fontId="3"/>
  </si>
  <si>
    <t>（例）資機材点検</t>
    <rPh sb="1" eb="2">
      <t>レイ</t>
    </rPh>
    <rPh sb="3" eb="6">
      <t>シキザイ</t>
    </rPh>
    <rPh sb="6" eb="8">
      <t>テンケン</t>
    </rPh>
    <phoneticPr fontId="3"/>
  </si>
  <si>
    <t>（例）9月１日</t>
    <rPh sb="1" eb="2">
      <t>レイ</t>
    </rPh>
    <rPh sb="4" eb="5">
      <t>ガツ</t>
    </rPh>
    <rPh sb="6" eb="7">
      <t>ニチ</t>
    </rPh>
    <phoneticPr fontId="3"/>
  </si>
  <si>
    <t>（例）○○公園</t>
    <rPh sb="1" eb="2">
      <t>レイ</t>
    </rPh>
    <rPh sb="5" eb="7">
      <t>コウエン</t>
    </rPh>
    <phoneticPr fontId="3"/>
  </si>
  <si>
    <t>（例）防災倉庫</t>
    <rPh sb="1" eb="2">
      <t>レイ</t>
    </rPh>
    <rPh sb="3" eb="5">
      <t>ボウサイ</t>
    </rPh>
    <rPh sb="5" eb="7">
      <t>ソウコ</t>
    </rPh>
    <phoneticPr fontId="3"/>
  </si>
  <si>
    <t>（例）100</t>
    <rPh sb="1" eb="2">
      <t>レイ</t>
    </rPh>
    <phoneticPr fontId="3"/>
  </si>
  <si>
    <t>参加世帯数（世帯）</t>
    <rPh sb="0" eb="2">
      <t>サンカ</t>
    </rPh>
    <rPh sb="2" eb="5">
      <t>セタイスウ</t>
    </rPh>
    <rPh sb="6" eb="8">
      <t>セタイ</t>
    </rPh>
    <phoneticPr fontId="3"/>
  </si>
  <si>
    <t>参加世帯数合計</t>
    <rPh sb="0" eb="2">
      <t>サンカ</t>
    </rPh>
    <rPh sb="2" eb="5">
      <t>セタイスウ</t>
    </rPh>
    <rPh sb="5" eb="7">
      <t>ゴウケイ</t>
    </rPh>
    <phoneticPr fontId="3"/>
  </si>
  <si>
    <t>会議等の内容</t>
    <rPh sb="0" eb="2">
      <t>カイギ</t>
    </rPh>
    <rPh sb="2" eb="3">
      <t>トウ</t>
    </rPh>
    <rPh sb="4" eb="6">
      <t>ナイヨウ</t>
    </rPh>
    <phoneticPr fontId="3"/>
  </si>
  <si>
    <t>※注１　運営事業計画は、自主防災組織の運営に関する会議（総会など）の計画を入力してください。</t>
    <rPh sb="1" eb="2">
      <t>チュウ</t>
    </rPh>
    <rPh sb="4" eb="6">
      <t>ウンエイ</t>
    </rPh>
    <rPh sb="6" eb="8">
      <t>ジギョウ</t>
    </rPh>
    <rPh sb="8" eb="10">
      <t>ケイカク</t>
    </rPh>
    <rPh sb="12" eb="14">
      <t>ジシュ</t>
    </rPh>
    <rPh sb="14" eb="16">
      <t>ボウサイ</t>
    </rPh>
    <rPh sb="16" eb="18">
      <t>ソシキ</t>
    </rPh>
    <rPh sb="19" eb="21">
      <t>ウンエイ</t>
    </rPh>
    <rPh sb="22" eb="23">
      <t>カン</t>
    </rPh>
    <rPh sb="25" eb="27">
      <t>カイギ</t>
    </rPh>
    <rPh sb="28" eb="30">
      <t>ソウカイ</t>
    </rPh>
    <rPh sb="34" eb="36">
      <t>ケイカク</t>
    </rPh>
    <rPh sb="37" eb="39">
      <t>ニュウリョク</t>
    </rPh>
    <phoneticPr fontId="3"/>
  </si>
  <si>
    <t>年度</t>
    <rPh sb="0" eb="1">
      <t>ネン</t>
    </rPh>
    <rPh sb="1" eb="2">
      <t>ド</t>
    </rPh>
    <phoneticPr fontId="3"/>
  </si>
  <si>
    <t>５．今年度の収支予算について入力してください。</t>
    <rPh sb="2" eb="5">
      <t>コンネンド</t>
    </rPh>
    <rPh sb="6" eb="8">
      <t>シュウシ</t>
    </rPh>
    <rPh sb="8" eb="10">
      <t>ヨサン</t>
    </rPh>
    <rPh sb="14" eb="16">
      <t>ニュウリョク</t>
    </rPh>
    <phoneticPr fontId="3"/>
  </si>
  <si>
    <t>◆収入の部</t>
    <rPh sb="1" eb="3">
      <t>シュウニュウ</t>
    </rPh>
    <rPh sb="4" eb="5">
      <t>ブ</t>
    </rPh>
    <phoneticPr fontId="3"/>
  </si>
  <si>
    <t>収入合計</t>
    <rPh sb="0" eb="2">
      <t>シュウニュウ</t>
    </rPh>
    <rPh sb="2" eb="4">
      <t>ゴウケイ</t>
    </rPh>
    <phoneticPr fontId="3"/>
  </si>
  <si>
    <t>補助金額</t>
    <rPh sb="0" eb="2">
      <t>ホジョ</t>
    </rPh>
    <rPh sb="2" eb="4">
      <t>キンガク</t>
    </rPh>
    <phoneticPr fontId="3"/>
  </si>
  <si>
    <t>補助金額</t>
    <rPh sb="0" eb="3">
      <t>ホジョキン</t>
    </rPh>
    <rPh sb="3" eb="4">
      <t>ガク</t>
    </rPh>
    <phoneticPr fontId="3"/>
  </si>
  <si>
    <t>◆支出の部</t>
    <rPh sb="1" eb="3">
      <t>シシュツ</t>
    </rPh>
    <rPh sb="4" eb="5">
      <t>ブ</t>
    </rPh>
    <phoneticPr fontId="3"/>
  </si>
  <si>
    <t>金額（円）</t>
    <rPh sb="0" eb="2">
      <t>キンガク</t>
    </rPh>
    <rPh sb="3" eb="4">
      <t>エン</t>
    </rPh>
    <phoneticPr fontId="3"/>
  </si>
  <si>
    <t>（例）備品購入費</t>
    <rPh sb="1" eb="2">
      <t>レイ</t>
    </rPh>
    <rPh sb="3" eb="5">
      <t>ビヒン</t>
    </rPh>
    <rPh sb="5" eb="7">
      <t>コウニュウ</t>
    </rPh>
    <rPh sb="7" eb="8">
      <t>ヒ</t>
    </rPh>
    <phoneticPr fontId="3"/>
  </si>
  <si>
    <t>（例）　　　20,000</t>
    <rPh sb="1" eb="2">
      <t>レイ</t>
    </rPh>
    <phoneticPr fontId="3"/>
  </si>
  <si>
    <t>（例）ヘルメット、モバイルバッテリー、投光器</t>
    <rPh sb="1" eb="2">
      <t>レイ</t>
    </rPh>
    <rPh sb="19" eb="22">
      <t>トウコウキ</t>
    </rPh>
    <phoneticPr fontId="3"/>
  </si>
  <si>
    <t>（例）印刷製本費</t>
    <rPh sb="1" eb="2">
      <t>レイ</t>
    </rPh>
    <rPh sb="3" eb="5">
      <t>インサツ</t>
    </rPh>
    <rPh sb="5" eb="7">
      <t>セイホン</t>
    </rPh>
    <rPh sb="7" eb="8">
      <t>ヒ</t>
    </rPh>
    <phoneticPr fontId="3"/>
  </si>
  <si>
    <t>（例）コピー代＠10円×2,000枚</t>
    <rPh sb="1" eb="2">
      <t>レイ</t>
    </rPh>
    <rPh sb="6" eb="7">
      <t>ダイ</t>
    </rPh>
    <rPh sb="10" eb="11">
      <t>エン</t>
    </rPh>
    <rPh sb="17" eb="18">
      <t>マイ</t>
    </rPh>
    <phoneticPr fontId="3"/>
  </si>
  <si>
    <t>◆参考</t>
    <phoneticPr fontId="3"/>
  </si>
  <si>
    <t>高砂市自主防災組織補助金交付要綱　別表第１</t>
    <rPh sb="17" eb="18">
      <t>ベツ</t>
    </rPh>
    <rPh sb="18" eb="19">
      <t>ヒョウ</t>
    </rPh>
    <rPh sb="19" eb="20">
      <t>ダイ</t>
    </rPh>
    <phoneticPr fontId="3"/>
  </si>
  <si>
    <t>※注２　補助金の対象となる防災用品等は右表のとおりです。</t>
    <rPh sb="1" eb="2">
      <t>チュウ</t>
    </rPh>
    <rPh sb="4" eb="7">
      <t>ホジョキン</t>
    </rPh>
    <rPh sb="8" eb="10">
      <t>タイショウ</t>
    </rPh>
    <rPh sb="13" eb="15">
      <t>ボウサイ</t>
    </rPh>
    <rPh sb="15" eb="17">
      <t>ヨウヒン</t>
    </rPh>
    <rPh sb="17" eb="18">
      <t>トウ</t>
    </rPh>
    <rPh sb="19" eb="20">
      <t>ミギ</t>
    </rPh>
    <rPh sb="20" eb="21">
      <t>ヒョウ</t>
    </rPh>
    <phoneticPr fontId="3"/>
  </si>
  <si>
    <t>　　　　対象となるか判断に迷うものは、危機管理室にお問い合わせください。TEL：079-443-9008</t>
    <rPh sb="4" eb="6">
      <t>タイショウ</t>
    </rPh>
    <rPh sb="10" eb="12">
      <t>ハンダン</t>
    </rPh>
    <rPh sb="13" eb="14">
      <t>マヨ</t>
    </rPh>
    <rPh sb="19" eb="21">
      <t>キキ</t>
    </rPh>
    <rPh sb="21" eb="23">
      <t>カンリ</t>
    </rPh>
    <rPh sb="23" eb="24">
      <t>シツ</t>
    </rPh>
    <rPh sb="26" eb="27">
      <t>ト</t>
    </rPh>
    <rPh sb="28" eb="29">
      <t>ア</t>
    </rPh>
    <phoneticPr fontId="3"/>
  </si>
  <si>
    <t>白色のセルに必要事項を入力してください。</t>
    <rPh sb="0" eb="2">
      <t>シロイロ</t>
    </rPh>
    <rPh sb="6" eb="8">
      <t>ヒツヨウ</t>
    </rPh>
    <rPh sb="8" eb="10">
      <t>ジコウ</t>
    </rPh>
    <rPh sb="11" eb="13">
      <t>ニュウリョク</t>
    </rPh>
    <phoneticPr fontId="3"/>
  </si>
  <si>
    <t>情報伝達用具</t>
  </si>
  <si>
    <t>消火用具</t>
  </si>
  <si>
    <t>救護用具</t>
  </si>
  <si>
    <t>避難用具</t>
  </si>
  <si>
    <t>給食給水用具</t>
  </si>
  <si>
    <t>その他</t>
  </si>
  <si>
    <t>　　　　摘要欄への入力の際は、右表を参考に、できるだけ詳しく入力してください。</t>
    <rPh sb="6" eb="7">
      <t>ラン</t>
    </rPh>
    <rPh sb="9" eb="11">
      <t>ニュウリョク</t>
    </rPh>
    <rPh sb="12" eb="13">
      <t>サイ</t>
    </rPh>
    <rPh sb="15" eb="16">
      <t>ミギ</t>
    </rPh>
    <rPh sb="16" eb="17">
      <t>ヒョウ</t>
    </rPh>
    <rPh sb="18" eb="20">
      <t>サンコウ</t>
    </rPh>
    <phoneticPr fontId="3"/>
  </si>
  <si>
    <t>★収支額チェック</t>
    <rPh sb="1" eb="3">
      <t>シュウシ</t>
    </rPh>
    <rPh sb="3" eb="4">
      <t>ガク</t>
    </rPh>
    <phoneticPr fontId="3"/>
  </si>
  <si>
    <t>判定</t>
    <rPh sb="0" eb="2">
      <t>ハンテイ</t>
    </rPh>
    <phoneticPr fontId="3"/>
  </si>
  <si>
    <t>支出合計</t>
    <rPh sb="0" eb="2">
      <t>シシュツ</t>
    </rPh>
    <rPh sb="2" eb="4">
      <t>ゴウケイ</t>
    </rPh>
    <phoneticPr fontId="3"/>
  </si>
  <si>
    <t>６．自主防災組織の役員名簿について入力してください。</t>
    <rPh sb="2" eb="4">
      <t>ジシュ</t>
    </rPh>
    <rPh sb="4" eb="6">
      <t>ボウサイ</t>
    </rPh>
    <rPh sb="6" eb="8">
      <t>ソシキ</t>
    </rPh>
    <rPh sb="9" eb="11">
      <t>ヤクイン</t>
    </rPh>
    <rPh sb="11" eb="13">
      <t>メイボ</t>
    </rPh>
    <rPh sb="17" eb="19">
      <t>ニュウリョク</t>
    </rPh>
    <phoneticPr fontId="3"/>
  </si>
  <si>
    <t>※注１　作成済みの名簿があれば、そちらの名簿を提出していただいても差し支えありません。</t>
    <rPh sb="1" eb="2">
      <t>チュウ</t>
    </rPh>
    <rPh sb="4" eb="6">
      <t>サクセイ</t>
    </rPh>
    <rPh sb="6" eb="7">
      <t>ズ</t>
    </rPh>
    <rPh sb="9" eb="11">
      <t>メイボ</t>
    </rPh>
    <rPh sb="20" eb="22">
      <t>メイボ</t>
    </rPh>
    <rPh sb="23" eb="25">
      <t>テイシュツ</t>
    </rPh>
    <rPh sb="33" eb="34">
      <t>サ</t>
    </rPh>
    <rPh sb="35" eb="36">
      <t>ツカ</t>
    </rPh>
    <phoneticPr fontId="3"/>
  </si>
  <si>
    <t>電話番号</t>
    <rPh sb="0" eb="4">
      <t>デンワバンゴウ</t>
    </rPh>
    <phoneticPr fontId="3"/>
  </si>
  <si>
    <t>（例）会長</t>
    <rPh sb="1" eb="2">
      <t>レイ</t>
    </rPh>
    <rPh sb="3" eb="5">
      <t>カイチョウ</t>
    </rPh>
    <phoneticPr fontId="3"/>
  </si>
  <si>
    <t>（例）高砂市荒井町千鳥1丁目1番1号</t>
    <rPh sb="1" eb="2">
      <t>レイ</t>
    </rPh>
    <rPh sb="3" eb="6">
      <t>タカサゴシ</t>
    </rPh>
    <rPh sb="6" eb="9">
      <t>アライチョウ</t>
    </rPh>
    <rPh sb="9" eb="11">
      <t>チドリ</t>
    </rPh>
    <rPh sb="12" eb="14">
      <t>チョウメ</t>
    </rPh>
    <rPh sb="15" eb="16">
      <t>バン</t>
    </rPh>
    <rPh sb="17" eb="18">
      <t>ゴウ</t>
    </rPh>
    <phoneticPr fontId="3"/>
  </si>
  <si>
    <t>（例）079-XXX-XXXX</t>
    <rPh sb="1" eb="2">
      <t>レイ</t>
    </rPh>
    <phoneticPr fontId="3"/>
  </si>
  <si>
    <t>tact1480@city.takasago.lg.jp</t>
    <phoneticPr fontId="3"/>
  </si>
  <si>
    <t>★入力は以上です。申請書は、次のいずれかにより提出してください。★</t>
    <rPh sb="1" eb="3">
      <t>ニュウリョク</t>
    </rPh>
    <rPh sb="4" eb="6">
      <t>イジョウ</t>
    </rPh>
    <rPh sb="9" eb="12">
      <t>シンセイショ</t>
    </rPh>
    <rPh sb="14" eb="15">
      <t>ツギ</t>
    </rPh>
    <rPh sb="23" eb="25">
      <t>テイシュツ</t>
    </rPh>
    <phoneticPr fontId="3"/>
  </si>
  <si>
    <t>提出方法</t>
    <rPh sb="0" eb="2">
      <t>テイシュツ</t>
    </rPh>
    <rPh sb="2" eb="4">
      <t>ホウホウ</t>
    </rPh>
    <phoneticPr fontId="3"/>
  </si>
  <si>
    <t>提出先</t>
    <rPh sb="0" eb="2">
      <t>テイシュツ</t>
    </rPh>
    <rPh sb="2" eb="3">
      <t>サキ</t>
    </rPh>
    <phoneticPr fontId="3"/>
  </si>
  <si>
    <t>積算方法</t>
    <rPh sb="0" eb="2">
      <t>セキサン</t>
    </rPh>
    <rPh sb="2" eb="4">
      <t>ホウホウ</t>
    </rPh>
    <phoneticPr fontId="3"/>
  </si>
  <si>
    <t>100,000円 + （構成世帯数 - 50） × 500円</t>
    <rPh sb="7" eb="8">
      <t>エン</t>
    </rPh>
    <rPh sb="12" eb="14">
      <t>コウセイ</t>
    </rPh>
    <rPh sb="14" eb="17">
      <t>セタイスウ</t>
    </rPh>
    <rPh sb="29" eb="30">
      <t>エン</t>
    </rPh>
    <phoneticPr fontId="3"/>
  </si>
  <si>
    <t>※　50世帯以下の場合は、100,000円</t>
    <rPh sb="9" eb="11">
      <t>バアイ</t>
    </rPh>
    <phoneticPr fontId="3"/>
  </si>
  <si>
    <t>世帯 × 100円</t>
    <rPh sb="0" eb="2">
      <t>セタイ</t>
    </rPh>
    <rPh sb="8" eb="9">
      <t>エン</t>
    </rPh>
    <phoneticPr fontId="3"/>
  </si>
  <si>
    <t>5,000円</t>
    <phoneticPr fontId="3"/>
  </si>
  <si>
    <t>51世帯以上　500世帯未満</t>
    <rPh sb="2" eb="4">
      <t>セタイ</t>
    </rPh>
    <rPh sb="4" eb="6">
      <t>イジョウ</t>
    </rPh>
    <rPh sb="10" eb="12">
      <t>セタイ</t>
    </rPh>
    <rPh sb="12" eb="14">
      <t>ミマン</t>
    </rPh>
    <phoneticPr fontId="3"/>
  </si>
  <si>
    <t>500世帯以上</t>
    <rPh sb="3" eb="5">
      <t>セタイ</t>
    </rPh>
    <rPh sb="5" eb="7">
      <t>イジョウ</t>
    </rPh>
    <phoneticPr fontId="3"/>
  </si>
  <si>
    <t>50,000円</t>
    <rPh sb="6" eb="7">
      <t>エン</t>
    </rPh>
    <phoneticPr fontId="3"/>
  </si>
  <si>
    <t>構成世帯数 × 100円</t>
    <rPh sb="0" eb="2">
      <t>コウセイ</t>
    </rPh>
    <rPh sb="2" eb="5">
      <t>セタイスウ</t>
    </rPh>
    <rPh sb="11" eb="12">
      <t>エン</t>
    </rPh>
    <phoneticPr fontId="3"/>
  </si>
  <si>
    <t>区　　　　分</t>
  </si>
  <si>
    <t>内　　　容</t>
  </si>
  <si>
    <t>情報収集・伝達訓練</t>
  </si>
  <si>
    <t>避難訓練</t>
  </si>
  <si>
    <t>救出・救護訓練</t>
  </si>
  <si>
    <t>資機材組立訓練</t>
  </si>
  <si>
    <t>炊き出し訓練</t>
  </si>
  <si>
    <t>その他訓練・研修</t>
  </si>
  <si>
    <t>救出・障害物除去用具</t>
  </si>
  <si>
    <t>バール、ジャッキ、丸太、折り畳みはしご、のこぎり、チェーンソー、替刃、おの、スコップ、つるはし、なた、ペンチ、鉄線ハサミ、大ハンマー、片手ハンマー、金づち、一輪車、リヤカー、ロープ、ゴムボート</t>
  </si>
  <si>
    <t>電池メガホン、ラジオ、無線機（電波利用料を含む。）</t>
  </si>
  <si>
    <t>消火器（詰め替えを含む。）、バケツ、可搬ポンプ、砂袋</t>
  </si>
  <si>
    <t>折り畳み担架、救急セット、テント、救護用シート、マット、毛布、車椅子、椅子、簡易ベッド</t>
  </si>
  <si>
    <t>懐中電灯、避難誘導灯、警笛、標識旗、腕章</t>
  </si>
  <si>
    <t>釜、鍋、やかん、受水槽、ろ水器、燃料（薪、炭、石油等）、カセットコンロ、ガスボンベ、備蓄食料、備蓄用ミルク、哺乳瓶、紙皿、紙コップ、割り箸、ラップ、アルミホイル</t>
  </si>
  <si>
    <t>その他の用具</t>
  </si>
  <si>
    <t>ブルーシート、簡易トイレ、簡易トイレ取替用附属品、簡易間仕切り、簡易敷物、発電機、燃料タンク、投光器、ポータブル電源、コードリール、石油ストーブ、カセットガスストーブ、雨かっぱ、ヘルメット、手袋、電池、防護服、マスク、消毒液</t>
  </si>
  <si>
    <t>市長が必要と認めるもの</t>
  </si>
  <si>
    <t>訓練及び研修に
要する経費</t>
    <phoneticPr fontId="3"/>
  </si>
  <si>
    <t>上記用具を収納するための簡易な倉庫</t>
    <phoneticPr fontId="3"/>
  </si>
  <si>
    <t>防災資機材の整備に要する経費</t>
    <phoneticPr fontId="3"/>
  </si>
  <si>
    <t>※　消火栓格納箱、消防用ホース、筒先、消火栓開閉鍵は、本補助金の対象外です。</t>
    <rPh sb="27" eb="28">
      <t>ホン</t>
    </rPh>
    <rPh sb="28" eb="30">
      <t>ホジョ</t>
    </rPh>
    <rPh sb="30" eb="31">
      <t>キン</t>
    </rPh>
    <rPh sb="32" eb="35">
      <t>タイショウガイ</t>
    </rPh>
    <phoneticPr fontId="3"/>
  </si>
  <si>
    <t>窓口に持参</t>
    <rPh sb="0" eb="2">
      <t>マドグチ</t>
    </rPh>
    <rPh sb="3" eb="5">
      <t>ジサン</t>
    </rPh>
    <phoneticPr fontId="3"/>
  </si>
  <si>
    <t>項目</t>
    <rPh sb="0" eb="2">
      <t>コウモク</t>
    </rPh>
    <phoneticPr fontId="3"/>
  </si>
  <si>
    <t>積算</t>
    <rPh sb="0" eb="2">
      <t>セキサン</t>
    </rPh>
    <phoneticPr fontId="3"/>
  </si>
  <si>
    <t>様式第６号（第８条関係）</t>
    <rPh sb="0" eb="2">
      <t>ヨウシキ</t>
    </rPh>
    <rPh sb="2" eb="3">
      <t>ダイ</t>
    </rPh>
    <rPh sb="4" eb="5">
      <t>ゴウ</t>
    </rPh>
    <rPh sb="6" eb="7">
      <t>ダイ</t>
    </rPh>
    <rPh sb="8" eb="9">
      <t>ジョウ</t>
    </rPh>
    <rPh sb="9" eb="11">
      <t>カンケイ</t>
    </rPh>
    <phoneticPr fontId="3"/>
  </si>
  <si>
    <t>組 織 名</t>
    <rPh sb="0" eb="1">
      <t>グミ</t>
    </rPh>
    <rPh sb="2" eb="3">
      <t>オリ</t>
    </rPh>
    <rPh sb="4" eb="5">
      <t>ナ</t>
    </rPh>
    <phoneticPr fontId="3"/>
  </si>
  <si>
    <t>高砂市自主防災組織事業補助金請求書</t>
    <rPh sb="0" eb="3">
      <t>タカサゴシ</t>
    </rPh>
    <rPh sb="3" eb="5">
      <t>ジシュ</t>
    </rPh>
    <rPh sb="5" eb="7">
      <t>ボウサイ</t>
    </rPh>
    <rPh sb="7" eb="9">
      <t>ソシキ</t>
    </rPh>
    <rPh sb="9" eb="11">
      <t>ジギョウ</t>
    </rPh>
    <rPh sb="11" eb="14">
      <t>ホジョキン</t>
    </rPh>
    <rPh sb="14" eb="17">
      <t>セイキュウショ</t>
    </rPh>
    <phoneticPr fontId="3"/>
  </si>
  <si>
    <t>　下記のとおり、高砂市自主防災組織補助金の交付を請求いたします。</t>
    <rPh sb="1" eb="3">
      <t>カキ</t>
    </rPh>
    <rPh sb="8" eb="11">
      <t>タカサゴシ</t>
    </rPh>
    <rPh sb="11" eb="13">
      <t>ジシュ</t>
    </rPh>
    <rPh sb="13" eb="15">
      <t>ボウサイ</t>
    </rPh>
    <rPh sb="15" eb="17">
      <t>ソシキ</t>
    </rPh>
    <rPh sb="17" eb="20">
      <t>ホジョキン</t>
    </rPh>
    <rPh sb="21" eb="23">
      <t>コウフ</t>
    </rPh>
    <rPh sb="24" eb="26">
      <t>セイキュウ</t>
    </rPh>
    <phoneticPr fontId="3"/>
  </si>
  <si>
    <t>１　請　　求　　額</t>
    <rPh sb="2" eb="3">
      <t>ショウ</t>
    </rPh>
    <rPh sb="5" eb="6">
      <t>モトム</t>
    </rPh>
    <rPh sb="8" eb="9">
      <t>ガク</t>
    </rPh>
    <phoneticPr fontId="3"/>
  </si>
  <si>
    <t>２　補助金の振込先</t>
    <rPh sb="2" eb="5">
      <t>ホジョキン</t>
    </rPh>
    <rPh sb="6" eb="9">
      <t>フリコミサキ</t>
    </rPh>
    <phoneticPr fontId="3"/>
  </si>
  <si>
    <t>金融機関名</t>
    <rPh sb="0" eb="2">
      <t>キンユウ</t>
    </rPh>
    <rPh sb="2" eb="4">
      <t>キカン</t>
    </rPh>
    <rPh sb="4" eb="5">
      <t>メイ</t>
    </rPh>
    <phoneticPr fontId="3"/>
  </si>
  <si>
    <t>フリガナ</t>
    <phoneticPr fontId="3"/>
  </si>
  <si>
    <t>口座名義人</t>
    <rPh sb="0" eb="2">
      <t>コウザ</t>
    </rPh>
    <rPh sb="2" eb="4">
      <t>メイギ</t>
    </rPh>
    <rPh sb="4" eb="5">
      <t>ニン</t>
    </rPh>
    <phoneticPr fontId="3"/>
  </si>
  <si>
    <t>口座番号</t>
    <rPh sb="0" eb="2">
      <t>コウザ</t>
    </rPh>
    <rPh sb="2" eb="4">
      <t>バンゴウ</t>
    </rPh>
    <phoneticPr fontId="3"/>
  </si>
  <si>
    <t>預金種別</t>
    <rPh sb="0" eb="2">
      <t>ヨキン</t>
    </rPh>
    <rPh sb="2" eb="4">
      <t>シュベツ</t>
    </rPh>
    <phoneticPr fontId="3"/>
  </si>
  <si>
    <t>金融機関名</t>
    <rPh sb="0" eb="4">
      <t>キンユウキカン</t>
    </rPh>
    <rPh sb="4" eb="5">
      <t>メイ</t>
    </rPh>
    <phoneticPr fontId="3"/>
  </si>
  <si>
    <t>支店名</t>
    <rPh sb="0" eb="3">
      <t>シテンメイ</t>
    </rPh>
    <phoneticPr fontId="3"/>
  </si>
  <si>
    <t>・</t>
    <phoneticPr fontId="3"/>
  </si>
  <si>
    <t>当座</t>
    <rPh sb="0" eb="2">
      <t>トウザ</t>
    </rPh>
    <phoneticPr fontId="3"/>
  </si>
  <si>
    <t>普通</t>
    <rPh sb="0" eb="2">
      <t>フツウ</t>
    </rPh>
    <phoneticPr fontId="3"/>
  </si>
  <si>
    <t>７．補助金の振込先及び発行責任者等について入力してください。</t>
    <rPh sb="2" eb="5">
      <t>ホジョキン</t>
    </rPh>
    <rPh sb="6" eb="9">
      <t>フリコミサキ</t>
    </rPh>
    <rPh sb="9" eb="10">
      <t>オヨ</t>
    </rPh>
    <rPh sb="11" eb="13">
      <t>ハッコウ</t>
    </rPh>
    <rPh sb="13" eb="16">
      <t>セキニンシャ</t>
    </rPh>
    <rPh sb="16" eb="17">
      <t>トウ</t>
    </rPh>
    <rPh sb="21" eb="23">
      <t>ニュウリョク</t>
    </rPh>
    <phoneticPr fontId="3"/>
  </si>
  <si>
    <t>発行責任者
（自主防災会長等）</t>
    <rPh sb="0" eb="2">
      <t>ハッコウ</t>
    </rPh>
    <rPh sb="2" eb="5">
      <t>セキニンシャ</t>
    </rPh>
    <rPh sb="7" eb="9">
      <t>ジシュ</t>
    </rPh>
    <rPh sb="9" eb="11">
      <t>ボウサイ</t>
    </rPh>
    <rPh sb="11" eb="13">
      <t>カイチョウ</t>
    </rPh>
    <rPh sb="13" eb="14">
      <t>トウ</t>
    </rPh>
    <phoneticPr fontId="3"/>
  </si>
  <si>
    <t>担当者
（会計等）</t>
    <rPh sb="0" eb="3">
      <t>タントウシャ</t>
    </rPh>
    <rPh sb="5" eb="7">
      <t>カイケイ</t>
    </rPh>
    <rPh sb="7" eb="8">
      <t>トウ</t>
    </rPh>
    <phoneticPr fontId="3"/>
  </si>
  <si>
    <t>：</t>
    <phoneticPr fontId="3"/>
  </si>
  <si>
    <t>発行責任者</t>
    <rPh sb="0" eb="5">
      <t>ハッコウセキニンシャ</t>
    </rPh>
    <phoneticPr fontId="3"/>
  </si>
  <si>
    <t>担　当　者</t>
    <rPh sb="0" eb="1">
      <t>タン</t>
    </rPh>
    <rPh sb="2" eb="3">
      <t>トウ</t>
    </rPh>
    <rPh sb="4" eb="5">
      <t>モノ</t>
    </rPh>
    <phoneticPr fontId="3"/>
  </si>
  <si>
    <t>（</t>
    <phoneticPr fontId="3"/>
  </si>
  <si>
    <t>）</t>
    <phoneticPr fontId="3"/>
  </si>
  <si>
    <t>様式第７号（第９条関係）</t>
    <rPh sb="0" eb="2">
      <t>ヨウシキ</t>
    </rPh>
    <rPh sb="2" eb="3">
      <t>ダイ</t>
    </rPh>
    <rPh sb="4" eb="5">
      <t>ゴウ</t>
    </rPh>
    <rPh sb="6" eb="7">
      <t>ダイ</t>
    </rPh>
    <rPh sb="8" eb="9">
      <t>ジョウ</t>
    </rPh>
    <rPh sb="9" eb="11">
      <t>カンケイ</t>
    </rPh>
    <phoneticPr fontId="3"/>
  </si>
  <si>
    <t>様式第８号（第９条、第１１条関係）</t>
    <rPh sb="0" eb="2">
      <t>ヨウシキ</t>
    </rPh>
    <rPh sb="2" eb="3">
      <t>ダイ</t>
    </rPh>
    <rPh sb="4" eb="5">
      <t>ゴウ</t>
    </rPh>
    <rPh sb="6" eb="7">
      <t>ダイ</t>
    </rPh>
    <rPh sb="8" eb="9">
      <t>ジョウ</t>
    </rPh>
    <rPh sb="10" eb="11">
      <t>ダイ</t>
    </rPh>
    <rPh sb="13" eb="14">
      <t>ジョウ</t>
    </rPh>
    <rPh sb="14" eb="16">
      <t>カンケイ</t>
    </rPh>
    <phoneticPr fontId="3"/>
  </si>
  <si>
    <t>様式第９号（第９条、第１１条関係）</t>
    <rPh sb="0" eb="2">
      <t>ヨウシキ</t>
    </rPh>
    <rPh sb="2" eb="3">
      <t>ダイ</t>
    </rPh>
    <rPh sb="4" eb="5">
      <t>ゴウ</t>
    </rPh>
    <rPh sb="6" eb="7">
      <t>ダイ</t>
    </rPh>
    <rPh sb="8" eb="9">
      <t>ジョウ</t>
    </rPh>
    <rPh sb="10" eb="11">
      <t>ダイ</t>
    </rPh>
    <rPh sb="13" eb="14">
      <t>ジョウ</t>
    </rPh>
    <rPh sb="14" eb="16">
      <t>カンケイ</t>
    </rPh>
    <phoneticPr fontId="3"/>
  </si>
  <si>
    <t>戻入額</t>
    <rPh sb="0" eb="2">
      <t>レイニュウ</t>
    </rPh>
    <rPh sb="2" eb="3">
      <t>ガク</t>
    </rPh>
    <phoneticPr fontId="3"/>
  </si>
  <si>
    <t>補助金申請額</t>
    <rPh sb="0" eb="5">
      <t>ホジョキンシンセイ</t>
    </rPh>
    <rPh sb="5" eb="6">
      <t>ガク</t>
    </rPh>
    <phoneticPr fontId="3"/>
  </si>
  <si>
    <t>事業効果</t>
    <rPh sb="0" eb="2">
      <t>ジギョウ</t>
    </rPh>
    <rPh sb="2" eb="4">
      <t>コウカ</t>
    </rPh>
    <phoneticPr fontId="3"/>
  </si>
  <si>
    <t>（例）学習会、防災訓練をとおし、地区住民の防災意識の啓発と高揚が図られた。</t>
    <rPh sb="1" eb="2">
      <t>レイ</t>
    </rPh>
    <phoneticPr fontId="3"/>
  </si>
  <si>
    <t>２．事業効果について入力してください。</t>
    <rPh sb="2" eb="4">
      <t>ジギョウ</t>
    </rPh>
    <rPh sb="4" eb="6">
      <t>コウカ</t>
    </rPh>
    <rPh sb="10" eb="12">
      <t>ニュウリョク</t>
    </rPh>
    <phoneticPr fontId="3"/>
  </si>
  <si>
    <t>３．実施した自主防災組織事業の詳細について入力してください。</t>
    <rPh sb="2" eb="4">
      <t>ジッシ</t>
    </rPh>
    <rPh sb="6" eb="8">
      <t>ジシュ</t>
    </rPh>
    <rPh sb="8" eb="10">
      <t>ボウサイ</t>
    </rPh>
    <rPh sb="10" eb="12">
      <t>ソシキ</t>
    </rPh>
    <rPh sb="12" eb="14">
      <t>ジギョウ</t>
    </rPh>
    <rPh sb="15" eb="17">
      <t>ショウサイ</t>
    </rPh>
    <rPh sb="21" eb="23">
      <t>ニュウリョク</t>
    </rPh>
    <phoneticPr fontId="3"/>
  </si>
  <si>
    <t>※注２　運営事業の参加人数は、活動補助の積算には含まれません。</t>
    <rPh sb="1" eb="2">
      <t>チュウ</t>
    </rPh>
    <rPh sb="4" eb="6">
      <t>ウンエイ</t>
    </rPh>
    <rPh sb="6" eb="8">
      <t>ジギョウ</t>
    </rPh>
    <rPh sb="9" eb="11">
      <t>サンカ</t>
    </rPh>
    <rPh sb="11" eb="13">
      <t>ニンズウ</t>
    </rPh>
    <rPh sb="15" eb="17">
      <t>カツドウ</t>
    </rPh>
    <rPh sb="17" eb="19">
      <t>ホジョ</t>
    </rPh>
    <rPh sb="20" eb="22">
      <t>セキサン</t>
    </rPh>
    <rPh sb="24" eb="25">
      <t>フク</t>
    </rPh>
    <phoneticPr fontId="3"/>
  </si>
  <si>
    <t>②活動事業の実績を報告してください。</t>
    <rPh sb="1" eb="3">
      <t>カツドウ</t>
    </rPh>
    <rPh sb="3" eb="5">
      <t>ジギョウ</t>
    </rPh>
    <rPh sb="6" eb="8">
      <t>ジッセキ</t>
    </rPh>
    <rPh sb="9" eb="11">
      <t>ホウコク</t>
    </rPh>
    <phoneticPr fontId="3"/>
  </si>
  <si>
    <t>①運営事業の実績を報告してください。</t>
    <rPh sb="1" eb="3">
      <t>ウンエイ</t>
    </rPh>
    <rPh sb="3" eb="5">
      <t>ジギョウ</t>
    </rPh>
    <rPh sb="6" eb="8">
      <t>ジッセキ</t>
    </rPh>
    <rPh sb="9" eb="11">
      <t>ホウコク</t>
    </rPh>
    <phoneticPr fontId="3"/>
  </si>
  <si>
    <t>※注１　活動事業の報告は、自主防災組織として行った訓練などの活動実績を入力してください。</t>
    <rPh sb="1" eb="2">
      <t>チュウ</t>
    </rPh>
    <rPh sb="4" eb="6">
      <t>カツドウ</t>
    </rPh>
    <rPh sb="6" eb="8">
      <t>ジギョウ</t>
    </rPh>
    <rPh sb="9" eb="11">
      <t>ホウコク</t>
    </rPh>
    <rPh sb="13" eb="19">
      <t>ジシュボウサイソシキ</t>
    </rPh>
    <rPh sb="22" eb="23">
      <t>オコナ</t>
    </rPh>
    <rPh sb="25" eb="27">
      <t>クンレン</t>
    </rPh>
    <rPh sb="30" eb="32">
      <t>カツドウ</t>
    </rPh>
    <rPh sb="32" eb="34">
      <t>ジッセキ</t>
    </rPh>
    <rPh sb="35" eb="37">
      <t>ニュウリョク</t>
    </rPh>
    <phoneticPr fontId="3"/>
  </si>
  <si>
    <t>※注１　運営事業の報告は、自主防災組織の運営に関する会議（総会など）の実績を入力してください。</t>
    <rPh sb="1" eb="2">
      <t>チュウ</t>
    </rPh>
    <rPh sb="4" eb="6">
      <t>ウンエイ</t>
    </rPh>
    <rPh sb="6" eb="8">
      <t>ジギョウ</t>
    </rPh>
    <rPh sb="9" eb="11">
      <t>ホウコク</t>
    </rPh>
    <rPh sb="13" eb="15">
      <t>ジシュ</t>
    </rPh>
    <rPh sb="15" eb="17">
      <t>ボウサイ</t>
    </rPh>
    <rPh sb="17" eb="19">
      <t>ソシキ</t>
    </rPh>
    <rPh sb="20" eb="22">
      <t>ウンエイ</t>
    </rPh>
    <rPh sb="23" eb="24">
      <t>カン</t>
    </rPh>
    <rPh sb="26" eb="28">
      <t>カイギ</t>
    </rPh>
    <rPh sb="29" eb="31">
      <t>ソウカイ</t>
    </rPh>
    <rPh sb="35" eb="37">
      <t>ジッセキ</t>
    </rPh>
    <rPh sb="38" eb="40">
      <t>ニュウリョク</t>
    </rPh>
    <phoneticPr fontId="3"/>
  </si>
  <si>
    <t>高砂市自主防災組織事業補助金実績報告書</t>
    <rPh sb="0" eb="3">
      <t>タカサゴシ</t>
    </rPh>
    <rPh sb="3" eb="5">
      <t>ジシュ</t>
    </rPh>
    <rPh sb="5" eb="7">
      <t>ボウサイ</t>
    </rPh>
    <rPh sb="7" eb="9">
      <t>ソシキ</t>
    </rPh>
    <rPh sb="9" eb="11">
      <t>ジギョウ</t>
    </rPh>
    <rPh sb="11" eb="14">
      <t>ホジョキン</t>
    </rPh>
    <rPh sb="14" eb="16">
      <t>ジッセキ</t>
    </rPh>
    <rPh sb="16" eb="18">
      <t>ホウコク</t>
    </rPh>
    <rPh sb="18" eb="19">
      <t>ショ</t>
    </rPh>
    <phoneticPr fontId="3"/>
  </si>
  <si>
    <t>　下記のとおり、事業が完了したので、事業報告書、収支決算書及びその他の書類を添えて実績を報告します。</t>
    <rPh sb="1" eb="3">
      <t>カキ</t>
    </rPh>
    <rPh sb="8" eb="10">
      <t>ジギョウ</t>
    </rPh>
    <rPh sb="11" eb="13">
      <t>カンリョウ</t>
    </rPh>
    <rPh sb="18" eb="20">
      <t>ジギョウ</t>
    </rPh>
    <rPh sb="20" eb="23">
      <t>ホウコクショ</t>
    </rPh>
    <rPh sb="24" eb="26">
      <t>シュウシ</t>
    </rPh>
    <rPh sb="26" eb="28">
      <t>ケッサン</t>
    </rPh>
    <rPh sb="28" eb="29">
      <t>ショ</t>
    </rPh>
    <rPh sb="29" eb="30">
      <t>オヨ</t>
    </rPh>
    <rPh sb="33" eb="34">
      <t>タ</t>
    </rPh>
    <rPh sb="35" eb="37">
      <t>ショルイ</t>
    </rPh>
    <rPh sb="38" eb="39">
      <t>ソ</t>
    </rPh>
    <rPh sb="41" eb="43">
      <t>ジッセキ</t>
    </rPh>
    <rPh sb="44" eb="46">
      <t>ホウコク</t>
    </rPh>
    <phoneticPr fontId="3"/>
  </si>
  <si>
    <t>から</t>
    <phoneticPr fontId="3"/>
  </si>
  <si>
    <t>まで</t>
    <phoneticPr fontId="3"/>
  </si>
  <si>
    <t>〔添付書類〕</t>
    <rPh sb="1" eb="3">
      <t>テンプ</t>
    </rPh>
    <rPh sb="3" eb="5">
      <t>ショルイ</t>
    </rPh>
    <phoneticPr fontId="3"/>
  </si>
  <si>
    <t>・役員名簿</t>
    <rPh sb="1" eb="3">
      <t>ヤクイン</t>
    </rPh>
    <rPh sb="3" eb="5">
      <t>メイボ</t>
    </rPh>
    <phoneticPr fontId="3"/>
  </si>
  <si>
    <t>・その他（規約、防災計画等）</t>
    <rPh sb="3" eb="4">
      <t>タ</t>
    </rPh>
    <rPh sb="5" eb="7">
      <t>キヤク</t>
    </rPh>
    <rPh sb="8" eb="10">
      <t>ボウサイ</t>
    </rPh>
    <rPh sb="10" eb="12">
      <t>ケイカク</t>
    </rPh>
    <rPh sb="12" eb="13">
      <t>トウ</t>
    </rPh>
    <phoneticPr fontId="3"/>
  </si>
  <si>
    <t>自主防災組織補助金額内訳</t>
    <rPh sb="0" eb="2">
      <t>ジシュ</t>
    </rPh>
    <rPh sb="2" eb="4">
      <t>ボウサイ</t>
    </rPh>
    <rPh sb="4" eb="6">
      <t>ソシキ</t>
    </rPh>
    <rPh sb="6" eb="9">
      <t>ホジョキン</t>
    </rPh>
    <rPh sb="9" eb="10">
      <t>ガク</t>
    </rPh>
    <rPh sb="10" eb="12">
      <t>ウチワケ</t>
    </rPh>
    <phoneticPr fontId="3"/>
  </si>
  <si>
    <t>区　分</t>
    <rPh sb="0" eb="1">
      <t>ク</t>
    </rPh>
    <rPh sb="2" eb="3">
      <t>フン</t>
    </rPh>
    <phoneticPr fontId="3"/>
  </si>
  <si>
    <t>予算額</t>
    <rPh sb="0" eb="3">
      <t>ヨサンガク</t>
    </rPh>
    <phoneticPr fontId="3"/>
  </si>
  <si>
    <t>実行額</t>
    <rPh sb="0" eb="2">
      <t>ジッコウ</t>
    </rPh>
    <rPh sb="2" eb="3">
      <t>ガク</t>
    </rPh>
    <phoneticPr fontId="3"/>
  </si>
  <si>
    <t>における自主防災組織の概要及び事業計画を次のとおり提出します。</t>
    <phoneticPr fontId="3"/>
  </si>
  <si>
    <t>　下記のとおり、補助金の交付を受けたいので、関係書類を添えて申請します。</t>
    <rPh sb="1" eb="3">
      <t>カキ</t>
    </rPh>
    <rPh sb="8" eb="11">
      <t>ホジョキン</t>
    </rPh>
    <rPh sb="12" eb="14">
      <t>コウフ</t>
    </rPh>
    <rPh sb="15" eb="16">
      <t>ウ</t>
    </rPh>
    <rPh sb="22" eb="24">
      <t>カンケイ</t>
    </rPh>
    <rPh sb="24" eb="26">
      <t>ショルイ</t>
    </rPh>
    <rPh sb="27" eb="28">
      <t>ソ</t>
    </rPh>
    <rPh sb="30" eb="32">
      <t>シンセイ</t>
    </rPh>
    <phoneticPr fontId="3"/>
  </si>
  <si>
    <t>自主防災組織事業報告書</t>
    <rPh sb="0" eb="2">
      <t>ジシュ</t>
    </rPh>
    <rPh sb="2" eb="4">
      <t>ボウサイ</t>
    </rPh>
    <rPh sb="4" eb="6">
      <t>ソシキ</t>
    </rPh>
    <rPh sb="6" eb="8">
      <t>ジギョウ</t>
    </rPh>
    <rPh sb="8" eb="11">
      <t>ホウコクショ</t>
    </rPh>
    <phoneticPr fontId="3"/>
  </si>
  <si>
    <t>に実施した事業を次のとおり報告します。</t>
    <rPh sb="1" eb="3">
      <t>ジッシ</t>
    </rPh>
    <rPh sb="5" eb="7">
      <t>ジギョウ</t>
    </rPh>
    <rPh sb="8" eb="9">
      <t>ツギ</t>
    </rPh>
    <rPh sb="13" eb="15">
      <t>ホウコク</t>
    </rPh>
    <phoneticPr fontId="3"/>
  </si>
  <si>
    <t>研修の内容</t>
    <rPh sb="0" eb="2">
      <t>ケンシュウ</t>
    </rPh>
    <phoneticPr fontId="3"/>
  </si>
  <si>
    <t>訓練の内容</t>
    <phoneticPr fontId="3"/>
  </si>
  <si>
    <t>・訓練に係る印刷物（可能な限り写真も添付してください。）</t>
    <rPh sb="1" eb="3">
      <t>クンレン</t>
    </rPh>
    <rPh sb="4" eb="5">
      <t>カカ</t>
    </rPh>
    <rPh sb="6" eb="9">
      <t>インサツブツ</t>
    </rPh>
    <rPh sb="10" eb="12">
      <t>カノウ</t>
    </rPh>
    <rPh sb="13" eb="14">
      <t>カギ</t>
    </rPh>
    <rPh sb="15" eb="17">
      <t>シャシン</t>
    </rPh>
    <rPh sb="18" eb="20">
      <t>テンプ</t>
    </rPh>
    <phoneticPr fontId="3"/>
  </si>
  <si>
    <t>・領収書等の写し</t>
    <rPh sb="1" eb="4">
      <t>リョウシュウショ</t>
    </rPh>
    <rPh sb="4" eb="5">
      <t>トウ</t>
    </rPh>
    <rPh sb="6" eb="7">
      <t>ウツ</t>
    </rPh>
    <phoneticPr fontId="3"/>
  </si>
  <si>
    <t>・その他（印刷物、配布物等）</t>
    <rPh sb="3" eb="4">
      <t>タ</t>
    </rPh>
    <rPh sb="5" eb="8">
      <t>インサツブツ</t>
    </rPh>
    <rPh sb="9" eb="11">
      <t>ハイフ</t>
    </rPh>
    <rPh sb="11" eb="12">
      <t>ブツ</t>
    </rPh>
    <rPh sb="12" eb="13">
      <t>トウ</t>
    </rPh>
    <phoneticPr fontId="3"/>
  </si>
  <si>
    <t>運営事業</t>
    <rPh sb="0" eb="2">
      <t>ウンエイ</t>
    </rPh>
    <rPh sb="2" eb="4">
      <t>ジギョウ</t>
    </rPh>
    <phoneticPr fontId="3"/>
  </si>
  <si>
    <t>活動事業</t>
    <rPh sb="0" eb="2">
      <t>カツドウ</t>
    </rPh>
    <rPh sb="2" eb="4">
      <t>ジギョウ</t>
    </rPh>
    <phoneticPr fontId="3"/>
  </si>
  <si>
    <t>活動報告チェック</t>
    <rPh sb="0" eb="2">
      <t>カツドウ</t>
    </rPh>
    <rPh sb="2" eb="4">
      <t>ホウコク</t>
    </rPh>
    <phoneticPr fontId="3"/>
  </si>
  <si>
    <t>※　運営事業の参加人数は、活動補助の積算には含まれません。</t>
    <phoneticPr fontId="3"/>
  </si>
  <si>
    <t>※注２　活動補助の金額は、活動事業計画の参加世帯数により積算されています。</t>
    <rPh sb="1" eb="2">
      <t>チュウ</t>
    </rPh>
    <rPh sb="4" eb="6">
      <t>カツドウ</t>
    </rPh>
    <rPh sb="6" eb="8">
      <t>ホジョ</t>
    </rPh>
    <rPh sb="9" eb="11">
      <t>キンガク</t>
    </rPh>
    <rPh sb="13" eb="15">
      <t>カツドウ</t>
    </rPh>
    <rPh sb="15" eb="17">
      <t>ジギョウ</t>
    </rPh>
    <rPh sb="17" eb="19">
      <t>ケイカク</t>
    </rPh>
    <rPh sb="20" eb="22">
      <t>サンカ</t>
    </rPh>
    <rPh sb="22" eb="25">
      <t>セタイスウ</t>
    </rPh>
    <rPh sb="28" eb="30">
      <t>セキサン</t>
    </rPh>
    <phoneticPr fontId="3"/>
  </si>
  <si>
    <t>※注３　活動事業の報告は、参加人数ではなく参加世帯数で積算してください。</t>
    <rPh sb="1" eb="2">
      <t>チュウ</t>
    </rPh>
    <rPh sb="4" eb="6">
      <t>カツドウ</t>
    </rPh>
    <rPh sb="6" eb="8">
      <t>ジギョウ</t>
    </rPh>
    <rPh sb="9" eb="11">
      <t>ホウコク</t>
    </rPh>
    <rPh sb="13" eb="15">
      <t>サンカ</t>
    </rPh>
    <rPh sb="15" eb="17">
      <t>ニンズウ</t>
    </rPh>
    <rPh sb="21" eb="23">
      <t>サンカ</t>
    </rPh>
    <rPh sb="23" eb="26">
      <t>セタイスウ</t>
    </rPh>
    <rPh sb="27" eb="29">
      <t>セキサン</t>
    </rPh>
    <phoneticPr fontId="3"/>
  </si>
  <si>
    <t>予算額（円）</t>
    <rPh sb="0" eb="2">
      <t>ヨサン</t>
    </rPh>
    <rPh sb="2" eb="3">
      <t>ガク</t>
    </rPh>
    <rPh sb="4" eb="5">
      <t>エン</t>
    </rPh>
    <phoneticPr fontId="3"/>
  </si>
  <si>
    <t>決算額（円）</t>
    <rPh sb="0" eb="2">
      <t>ケッサン</t>
    </rPh>
    <rPh sb="2" eb="3">
      <t>ガク</t>
    </rPh>
    <rPh sb="4" eb="5">
      <t>エン</t>
    </rPh>
    <phoneticPr fontId="3"/>
  </si>
  <si>
    <t>（例）ヘルメット、モバイルバッテリー、投光器</t>
    <phoneticPr fontId="3"/>
  </si>
  <si>
    <t>（例）コピー代＠10円×2,000枚</t>
    <phoneticPr fontId="3"/>
  </si>
  <si>
    <t>（例）20,000</t>
    <rPh sb="1" eb="2">
      <t>レイ</t>
    </rPh>
    <phoneticPr fontId="3"/>
  </si>
  <si>
    <t>予算額（円）</t>
    <rPh sb="0" eb="3">
      <t>ヨサンガク</t>
    </rPh>
    <rPh sb="4" eb="5">
      <t>エン</t>
    </rPh>
    <phoneticPr fontId="3"/>
  </si>
  <si>
    <t>支出決算額</t>
    <rPh sb="0" eb="2">
      <t>シシュツ</t>
    </rPh>
    <rPh sb="2" eb="4">
      <t>ケッサン</t>
    </rPh>
    <rPh sb="4" eb="5">
      <t>ガク</t>
    </rPh>
    <phoneticPr fontId="3"/>
  </si>
  <si>
    <t>※注１　補助金額は、予算額の同額以下で入力してください。</t>
    <rPh sb="1" eb="2">
      <t>チュウ</t>
    </rPh>
    <rPh sb="4" eb="7">
      <t>ホジョキン</t>
    </rPh>
    <rPh sb="7" eb="8">
      <t>ガク</t>
    </rPh>
    <rPh sb="10" eb="13">
      <t>ヨサンガク</t>
    </rPh>
    <rPh sb="14" eb="16">
      <t>ドウガク</t>
    </rPh>
    <rPh sb="16" eb="18">
      <t>イカ</t>
    </rPh>
    <rPh sb="19" eb="21">
      <t>ニュウリョク</t>
    </rPh>
    <phoneticPr fontId="3"/>
  </si>
  <si>
    <t>差額</t>
    <rPh sb="0" eb="2">
      <t>サガク</t>
    </rPh>
    <phoneticPr fontId="3"/>
  </si>
  <si>
    <t>※注３　収入の決算額は、支出の決算額と同額となるように入力してください。</t>
    <rPh sb="1" eb="2">
      <t>チュウ</t>
    </rPh>
    <rPh sb="4" eb="6">
      <t>シュウニュウ</t>
    </rPh>
    <rPh sb="7" eb="9">
      <t>ケッサン</t>
    </rPh>
    <rPh sb="9" eb="10">
      <t>ガク</t>
    </rPh>
    <rPh sb="12" eb="14">
      <t>シシュツ</t>
    </rPh>
    <rPh sb="15" eb="17">
      <t>ケッサン</t>
    </rPh>
    <rPh sb="17" eb="18">
      <t>ガク</t>
    </rPh>
    <rPh sb="19" eb="21">
      <t>ドウガク</t>
    </rPh>
    <rPh sb="27" eb="29">
      <t>ニュウリョク</t>
    </rPh>
    <phoneticPr fontId="3"/>
  </si>
  <si>
    <t>※注２　補助金額が予算額より少なくなった場合は、戻入（補助金の一部の返還）が発生しますので、ご注意ください。</t>
    <rPh sb="1" eb="2">
      <t>チュウ</t>
    </rPh>
    <rPh sb="4" eb="7">
      <t>ホジョキン</t>
    </rPh>
    <rPh sb="7" eb="8">
      <t>ガク</t>
    </rPh>
    <rPh sb="9" eb="11">
      <t>ヨサン</t>
    </rPh>
    <rPh sb="11" eb="12">
      <t>ガク</t>
    </rPh>
    <rPh sb="14" eb="15">
      <t>スク</t>
    </rPh>
    <rPh sb="20" eb="22">
      <t>バアイ</t>
    </rPh>
    <rPh sb="24" eb="26">
      <t>レイニュウ</t>
    </rPh>
    <rPh sb="27" eb="30">
      <t>ホジョキン</t>
    </rPh>
    <rPh sb="31" eb="33">
      <t>イチブ</t>
    </rPh>
    <rPh sb="34" eb="36">
      <t>ヘンカン</t>
    </rPh>
    <rPh sb="38" eb="40">
      <t>ハッセイ</t>
    </rPh>
    <rPh sb="47" eb="49">
      <t>チュウイ</t>
    </rPh>
    <phoneticPr fontId="3"/>
  </si>
  <si>
    <t>補助金交付決定額</t>
    <rPh sb="0" eb="3">
      <t>ホジョキン</t>
    </rPh>
    <rPh sb="3" eb="5">
      <t>コウフ</t>
    </rPh>
    <rPh sb="5" eb="7">
      <t>ケッテイ</t>
    </rPh>
    <rPh sb="7" eb="8">
      <t>ガク</t>
    </rPh>
    <phoneticPr fontId="3"/>
  </si>
  <si>
    <t>←収入と支出の決算額が同額となるように入力してください</t>
    <rPh sb="1" eb="3">
      <t>シュウニュウ</t>
    </rPh>
    <rPh sb="4" eb="6">
      <t>シシュツ</t>
    </rPh>
    <rPh sb="7" eb="9">
      <t>ケッサン</t>
    </rPh>
    <rPh sb="9" eb="10">
      <t>ガク</t>
    </rPh>
    <rPh sb="11" eb="13">
      <t>ドウガク</t>
    </rPh>
    <rPh sb="19" eb="21">
      <t>ニュウリョク</t>
    </rPh>
    <phoneticPr fontId="3"/>
  </si>
  <si>
    <t>　予算額（円）</t>
    <rPh sb="1" eb="3">
      <t>ヨサン</t>
    </rPh>
    <rPh sb="3" eb="4">
      <t>ガク</t>
    </rPh>
    <rPh sb="5" eb="6">
      <t>エン</t>
    </rPh>
    <phoneticPr fontId="3"/>
  </si>
  <si>
    <t>　決算額（円）</t>
    <rPh sb="1" eb="3">
      <t>ケッサン</t>
    </rPh>
    <rPh sb="3" eb="4">
      <t>ガク</t>
    </rPh>
    <rPh sb="5" eb="6">
      <t>エン</t>
    </rPh>
    <phoneticPr fontId="3"/>
  </si>
  <si>
    <t>自治会助成金</t>
    <phoneticPr fontId="3"/>
  </si>
  <si>
    <t>助成金</t>
    <rPh sb="0" eb="3">
      <t>ジョセイキン</t>
    </rPh>
    <phoneticPr fontId="3"/>
  </si>
  <si>
    <t>４．今年度の収支決算について入力してください。</t>
    <rPh sb="2" eb="5">
      <t>コンネンド</t>
    </rPh>
    <rPh sb="6" eb="8">
      <t>シュウシ</t>
    </rPh>
    <rPh sb="8" eb="10">
      <t>ケッサン</t>
    </rPh>
    <rPh sb="14" eb="16">
      <t>ニュウリョク</t>
    </rPh>
    <phoneticPr fontId="3"/>
  </si>
  <si>
    <t>添付書類</t>
    <rPh sb="0" eb="2">
      <t>テンプ</t>
    </rPh>
    <rPh sb="2" eb="4">
      <t>ショルイ</t>
    </rPh>
    <phoneticPr fontId="3"/>
  </si>
  <si>
    <t>←４月１日を過ぎて実績報告する場合は、「３月３１日」と入力してください。</t>
    <rPh sb="2" eb="3">
      <t>ガツ</t>
    </rPh>
    <rPh sb="4" eb="5">
      <t>ニチ</t>
    </rPh>
    <rPh sb="6" eb="7">
      <t>ス</t>
    </rPh>
    <rPh sb="9" eb="11">
      <t>ジッセキ</t>
    </rPh>
    <rPh sb="11" eb="13">
      <t>ホウコク</t>
    </rPh>
    <rPh sb="15" eb="17">
      <t>バアイ</t>
    </rPh>
    <rPh sb="21" eb="22">
      <t>ガツ</t>
    </rPh>
    <rPh sb="24" eb="25">
      <t>ニチ</t>
    </rPh>
    <rPh sb="27" eb="29">
      <t>ニュウリョク</t>
    </rPh>
    <phoneticPr fontId="3"/>
  </si>
  <si>
    <t>★今年度の高砂市自主防災組織事業補助金は、次のとおり決定となります。</t>
    <rPh sb="1" eb="4">
      <t>コンネンド</t>
    </rPh>
    <rPh sb="5" eb="8">
      <t>タカサゴシ</t>
    </rPh>
    <rPh sb="8" eb="10">
      <t>ジシュ</t>
    </rPh>
    <rPh sb="10" eb="12">
      <t>ボウサイ</t>
    </rPh>
    <rPh sb="12" eb="14">
      <t>ソシキ</t>
    </rPh>
    <rPh sb="14" eb="16">
      <t>ジギョウ</t>
    </rPh>
    <rPh sb="16" eb="19">
      <t>ホジョキン</t>
    </rPh>
    <rPh sb="21" eb="22">
      <t>ツギ</t>
    </rPh>
    <rPh sb="26" eb="28">
      <t>ケッテイ</t>
    </rPh>
    <phoneticPr fontId="3"/>
  </si>
  <si>
    <t>◆領収書等の写し</t>
    <rPh sb="1" eb="4">
      <t>リョウシュウショ</t>
    </rPh>
    <rPh sb="4" eb="5">
      <t>トウ</t>
    </rPh>
    <rPh sb="6" eb="7">
      <t>ウツ</t>
    </rPh>
    <phoneticPr fontId="3"/>
  </si>
  <si>
    <t>◆訓練等の活動内容に関する資料（印刷物・写真など）</t>
    <rPh sb="1" eb="3">
      <t>クンレン</t>
    </rPh>
    <rPh sb="3" eb="4">
      <t>トウ</t>
    </rPh>
    <rPh sb="5" eb="7">
      <t>カツドウ</t>
    </rPh>
    <rPh sb="7" eb="9">
      <t>ナイヨウ</t>
    </rPh>
    <rPh sb="10" eb="11">
      <t>カン</t>
    </rPh>
    <rPh sb="13" eb="15">
      <t>シリョウ</t>
    </rPh>
    <rPh sb="16" eb="19">
      <t>インサツブツ</t>
    </rPh>
    <rPh sb="20" eb="22">
      <t>シャシン</t>
    </rPh>
    <phoneticPr fontId="3"/>
  </si>
  <si>
    <t>◆その他の印刷物・配布物等</t>
    <rPh sb="3" eb="4">
      <t>タ</t>
    </rPh>
    <rPh sb="5" eb="8">
      <t>インサツブツ</t>
    </rPh>
    <rPh sb="9" eb="11">
      <t>ハイフ</t>
    </rPh>
    <rPh sb="11" eb="12">
      <t>ブツ</t>
    </rPh>
    <rPh sb="12" eb="13">
      <t>トウ</t>
    </rPh>
    <phoneticPr fontId="3"/>
  </si>
  <si>
    <t>★入力は以上です★</t>
    <rPh sb="1" eb="3">
      <t>ニュウリョク</t>
    </rPh>
    <rPh sb="4" eb="6">
      <t>イジョウ</t>
    </rPh>
    <phoneticPr fontId="3"/>
  </si>
  <si>
    <r>
      <rPr>
        <b/>
        <sz val="22"/>
        <color theme="1"/>
        <rFont val="HG丸ｺﾞｼｯｸM-PRO"/>
        <family val="3"/>
        <charset val="128"/>
      </rPr>
      <t>【交付申請書】</t>
    </r>
    <r>
      <rPr>
        <sz val="22"/>
        <color theme="1"/>
        <rFont val="HG丸ｺﾞｼｯｸM-PRO"/>
        <family val="3"/>
        <charset val="128"/>
      </rPr>
      <t>高砂市自主防災組織事業補助金　入力シート</t>
    </r>
    <rPh sb="22" eb="24">
      <t>ニュウリョク</t>
    </rPh>
    <phoneticPr fontId="3"/>
  </si>
  <si>
    <r>
      <rPr>
        <b/>
        <sz val="22"/>
        <color theme="1"/>
        <rFont val="HG丸ｺﾞｼｯｸM-PRO"/>
        <family val="3"/>
        <charset val="128"/>
      </rPr>
      <t>【実績報告書】</t>
    </r>
    <r>
      <rPr>
        <sz val="22"/>
        <color theme="1"/>
        <rFont val="HG丸ｺﾞｼｯｸM-PRO"/>
        <family val="3"/>
        <charset val="128"/>
      </rPr>
      <t>高砂市自主防災組織事業補助金　入力シート</t>
    </r>
    <rPh sb="1" eb="6">
      <t>ジッセキホウコクショ</t>
    </rPh>
    <rPh sb="22" eb="24">
      <t>ニュウリョク</t>
    </rPh>
    <phoneticPr fontId="3"/>
  </si>
  <si>
    <t>このエクセルファイルを
メールで送信</t>
    <rPh sb="16" eb="18">
      <t>ソウシン</t>
    </rPh>
    <phoneticPr fontId="3"/>
  </si>
  <si>
    <t>4月1日</t>
    <rPh sb="1" eb="2">
      <t>ガツ</t>
    </rPh>
    <rPh sb="3" eb="4">
      <t>ニチ</t>
    </rPh>
    <phoneticPr fontId="3"/>
  </si>
  <si>
    <t>3月31日</t>
    <rPh sb="1" eb="2">
      <t>ガツ</t>
    </rPh>
    <rPh sb="4" eb="5">
      <t>ニチ</t>
    </rPh>
    <phoneticPr fontId="3"/>
  </si>
  <si>
    <t>高砂市自主防災組織補助金</t>
    <rPh sb="0" eb="3">
      <t>タカサゴシ</t>
    </rPh>
    <rPh sb="3" eb="5">
      <t>ジシュ</t>
    </rPh>
    <rPh sb="5" eb="7">
      <t>ボウサイ</t>
    </rPh>
    <rPh sb="7" eb="8">
      <t>グミ</t>
    </rPh>
    <rPh sb="8" eb="9">
      <t>ギョウ</t>
    </rPh>
    <rPh sb="9" eb="12">
      <t>ホジョキン</t>
    </rPh>
    <phoneticPr fontId="3"/>
  </si>
  <si>
    <t>補助金の名称</t>
    <phoneticPr fontId="3"/>
  </si>
  <si>
    <t>交付申請額</t>
    <phoneticPr fontId="3"/>
  </si>
  <si>
    <t>交付申請理由</t>
    <phoneticPr fontId="3"/>
  </si>
  <si>
    <t>事業計画概要</t>
    <phoneticPr fontId="3"/>
  </si>
  <si>
    <t>事　業　費</t>
    <phoneticPr fontId="3"/>
  </si>
  <si>
    <t xml:space="preserve"> 事業期間</t>
    <rPh sb="1" eb="3">
      <t>ジギョウ</t>
    </rPh>
    <rPh sb="3" eb="5">
      <t>キカン</t>
    </rPh>
    <phoneticPr fontId="3"/>
  </si>
  <si>
    <t>名称</t>
    <rPh sb="0" eb="2">
      <t>メイショウ</t>
    </rPh>
    <phoneticPr fontId="3"/>
  </si>
  <si>
    <t>資機材の保管場所</t>
    <rPh sb="0" eb="3">
      <t>シキザイ</t>
    </rPh>
    <rPh sb="4" eb="6">
      <t>ホカン</t>
    </rPh>
    <rPh sb="6" eb="8">
      <t>バショ</t>
    </rPh>
    <phoneticPr fontId="3"/>
  </si>
  <si>
    <t>参加予定人数</t>
    <rPh sb="0" eb="2">
      <t>サンカ</t>
    </rPh>
    <rPh sb="2" eb="4">
      <t>ヨテイ</t>
    </rPh>
    <rPh sb="4" eb="6">
      <t>ニンズウ</t>
    </rPh>
    <phoneticPr fontId="3"/>
  </si>
  <si>
    <t>参加予定世帯数</t>
    <rPh sb="0" eb="2">
      <t>サンカ</t>
    </rPh>
    <rPh sb="2" eb="4">
      <t>ヨテイ</t>
    </rPh>
    <rPh sb="4" eb="7">
      <t>セタイスウ</t>
    </rPh>
    <phoneticPr fontId="3"/>
  </si>
  <si>
    <t>設立補助金</t>
    <rPh sb="0" eb="2">
      <t>セツリツ</t>
    </rPh>
    <rPh sb="2" eb="4">
      <t>ホジョ</t>
    </rPh>
    <rPh sb="4" eb="5">
      <t>キン</t>
    </rPh>
    <phoneticPr fontId="3"/>
  </si>
  <si>
    <t>運営補助金</t>
    <rPh sb="0" eb="2">
      <t>ウンエイ</t>
    </rPh>
    <rPh sb="2" eb="4">
      <t>ホジョ</t>
    </rPh>
    <rPh sb="4" eb="5">
      <t>キン</t>
    </rPh>
    <phoneticPr fontId="3"/>
  </si>
  <si>
    <t>活動補助金</t>
    <rPh sb="0" eb="2">
      <t>カツドウ</t>
    </rPh>
    <rPh sb="2" eb="4">
      <t>ホジョ</t>
    </rPh>
    <rPh sb="4" eb="5">
      <t>キン</t>
    </rPh>
    <phoneticPr fontId="3"/>
  </si>
  <si>
    <t>訓練参加予定世帯数</t>
    <rPh sb="0" eb="2">
      <t>クンレン</t>
    </rPh>
    <rPh sb="2" eb="4">
      <t>サンカ</t>
    </rPh>
    <rPh sb="4" eb="6">
      <t>ヨテイ</t>
    </rPh>
    <rPh sb="6" eb="9">
      <t>セタイスウ</t>
    </rPh>
    <phoneticPr fontId="3"/>
  </si>
  <si>
    <t>ただし、5万円を超える場合は5万円</t>
    <rPh sb="5" eb="7">
      <t>マンエン</t>
    </rPh>
    <rPh sb="8" eb="9">
      <t>コ</t>
    </rPh>
    <rPh sb="11" eb="13">
      <t>バアイ</t>
    </rPh>
    <rPh sb="15" eb="17">
      <t>マンエン</t>
    </rPh>
    <phoneticPr fontId="3"/>
  </si>
  <si>
    <t>5,000円</t>
    <rPh sb="5" eb="6">
      <t>エン</t>
    </rPh>
    <phoneticPr fontId="3"/>
  </si>
  <si>
    <t>50世帯以上</t>
    <rPh sb="2" eb="6">
      <t>セタイイジョウ</t>
    </rPh>
    <phoneticPr fontId="3"/>
  </si>
  <si>
    <t>組 織 名</t>
    <rPh sb="0" eb="1">
      <t>グミ</t>
    </rPh>
    <rPh sb="2" eb="3">
      <t>オリ</t>
    </rPh>
    <rPh sb="4" eb="5">
      <t>メイ</t>
    </rPh>
    <phoneticPr fontId="3"/>
  </si>
  <si>
    <t>交付決定額</t>
    <phoneticPr fontId="3"/>
  </si>
  <si>
    <t>事業着手年月日</t>
    <phoneticPr fontId="3"/>
  </si>
  <si>
    <t>事業完了年月日</t>
    <phoneticPr fontId="3"/>
  </si>
  <si>
    <t>事 業 効 果</t>
    <phoneticPr fontId="3"/>
  </si>
  <si>
    <t>提出様式</t>
    <rPh sb="0" eb="2">
      <t>テイシュツ</t>
    </rPh>
    <rPh sb="2" eb="4">
      <t>ヨウシキ</t>
    </rPh>
    <phoneticPr fontId="3"/>
  </si>
  <si>
    <t>様式７・様式８・様式９</t>
    <rPh sb="0" eb="2">
      <t>ヨウシキ</t>
    </rPh>
    <rPh sb="4" eb="6">
      <t>ヨウシキ</t>
    </rPh>
    <rPh sb="8" eb="10">
      <t>ヨウシキ</t>
    </rPh>
    <phoneticPr fontId="3"/>
  </si>
  <si>
    <t>下部のタブから各様式を印刷してください</t>
    <rPh sb="0" eb="2">
      <t>カブ</t>
    </rPh>
    <rPh sb="7" eb="8">
      <t>カク</t>
    </rPh>
    <rPh sb="8" eb="10">
      <t>ヨウシキ</t>
    </rPh>
    <rPh sb="11" eb="13">
      <t>インサツ</t>
    </rPh>
    <phoneticPr fontId="3"/>
  </si>
  <si>
    <t>１　訓練に要する経費
会場借上料、訓練保険料、炊き出し用材料費
２　研修に要する経費
研修講師謝金（謝礼品を除く。）、防災関連講座受講料、文具品費、飲料代（アルコール飲料を除く。）、印刷代、コピー用紙代、プリンター用インク代、啓発物品（啓発のために必要不可欠なもので、最小限のものに限る。）</t>
    <rPh sb="5" eb="6">
      <t>ヨウ</t>
    </rPh>
    <rPh sb="8" eb="10">
      <t>ケイヒ</t>
    </rPh>
    <rPh sb="38" eb="39">
      <t>ヨウ</t>
    </rPh>
    <rPh sb="41" eb="43">
      <t>ケイヒ</t>
    </rPh>
    <phoneticPr fontId="3"/>
  </si>
  <si>
    <t>参加予定人数（人）</t>
    <rPh sb="0" eb="2">
      <t>サンカ</t>
    </rPh>
    <rPh sb="2" eb="4">
      <t>ヨテイ</t>
    </rPh>
    <rPh sb="4" eb="6">
      <t>ニンズウ</t>
    </rPh>
    <rPh sb="7" eb="8">
      <t>ニン</t>
    </rPh>
    <phoneticPr fontId="3"/>
  </si>
  <si>
    <t>参加予定世帯数（世帯）</t>
    <rPh sb="0" eb="2">
      <t>サンカ</t>
    </rPh>
    <rPh sb="2" eb="4">
      <t>ヨテイ</t>
    </rPh>
    <rPh sb="4" eb="7">
      <t>セタイスウ</t>
    </rPh>
    <rPh sb="8" eb="10">
      <t>セタイ</t>
    </rPh>
    <phoneticPr fontId="3"/>
  </si>
  <si>
    <t>参加予定世帯数合計</t>
    <rPh sb="0" eb="2">
      <t>サンカ</t>
    </rPh>
    <rPh sb="2" eb="4">
      <t>ヨテイ</t>
    </rPh>
    <rPh sb="4" eb="7">
      <t>セタイスウ</t>
    </rPh>
    <rPh sb="7" eb="9">
      <t>ゴウケイ</t>
    </rPh>
    <phoneticPr fontId="3"/>
  </si>
  <si>
    <t>活動事業計画の合計参加予定世帯数 × 100円</t>
    <rPh sb="0" eb="2">
      <t>カツドウ</t>
    </rPh>
    <rPh sb="2" eb="4">
      <t>ジギョウ</t>
    </rPh>
    <rPh sb="4" eb="6">
      <t>ケイカク</t>
    </rPh>
    <rPh sb="7" eb="9">
      <t>ゴウケイ</t>
    </rPh>
    <rPh sb="9" eb="11">
      <t>サンカ</t>
    </rPh>
    <rPh sb="11" eb="13">
      <t>ヨテイ</t>
    </rPh>
    <rPh sb="13" eb="16">
      <t>セタイスウ</t>
    </rPh>
    <rPh sb="22" eb="23">
      <t>エン</t>
    </rPh>
    <phoneticPr fontId="3"/>
  </si>
  <si>
    <t>参加予定世帯数の合計が、活動補助の積算根拠となります。　→</t>
    <rPh sb="2" eb="4">
      <t>ヨテイ</t>
    </rPh>
    <rPh sb="8" eb="10">
      <t>ゴウケイ</t>
    </rPh>
    <rPh sb="12" eb="14">
      <t>カツドウ</t>
    </rPh>
    <rPh sb="14" eb="16">
      <t>ホジョ</t>
    </rPh>
    <rPh sb="17" eb="19">
      <t>セキサン</t>
    </rPh>
    <rPh sb="19" eb="21">
      <t>コンキョ</t>
    </rPh>
    <phoneticPr fontId="3"/>
  </si>
  <si>
    <t>※注３　活動事業計画は、参加予定人数ではなく参加予定世帯数で積算してください。</t>
    <rPh sb="1" eb="2">
      <t>チュウ</t>
    </rPh>
    <rPh sb="4" eb="6">
      <t>カツドウ</t>
    </rPh>
    <rPh sb="6" eb="8">
      <t>ジギョウ</t>
    </rPh>
    <rPh sb="8" eb="10">
      <t>ケイカク</t>
    </rPh>
    <rPh sb="12" eb="14">
      <t>サンカ</t>
    </rPh>
    <rPh sb="14" eb="16">
      <t>ヨテイ</t>
    </rPh>
    <rPh sb="16" eb="18">
      <t>ニンズウ</t>
    </rPh>
    <rPh sb="22" eb="24">
      <t>サンカ</t>
    </rPh>
    <rPh sb="24" eb="26">
      <t>ヨテイ</t>
    </rPh>
    <rPh sb="26" eb="29">
      <t>セタイスウ</t>
    </rPh>
    <rPh sb="30" eb="32">
      <t>セキサン</t>
    </rPh>
    <phoneticPr fontId="3"/>
  </si>
  <si>
    <t>※　運営事業計画の参加予定人数は、活動補助の積算には含まれません。</t>
    <rPh sb="11" eb="13">
      <t>ヨテイ</t>
    </rPh>
    <phoneticPr fontId="3"/>
  </si>
  <si>
    <t>※注２　運営事業計画の参加予定人数は、活動補助の積算には含まれません。</t>
    <rPh sb="1" eb="2">
      <t>チュウ</t>
    </rPh>
    <rPh sb="4" eb="6">
      <t>ウンエイ</t>
    </rPh>
    <rPh sb="6" eb="8">
      <t>ジギョウ</t>
    </rPh>
    <rPh sb="8" eb="10">
      <t>ケイカク</t>
    </rPh>
    <rPh sb="11" eb="13">
      <t>サンカ</t>
    </rPh>
    <rPh sb="13" eb="15">
      <t>ヨテイ</t>
    </rPh>
    <rPh sb="15" eb="17">
      <t>ニンズウ</t>
    </rPh>
    <rPh sb="19" eb="21">
      <t>カツドウ</t>
    </rPh>
    <rPh sb="21" eb="23">
      <t>ホジョ</t>
    </rPh>
    <rPh sb="24" eb="26">
      <t>セキサン</t>
    </rPh>
    <rPh sb="28" eb="29">
      <t>フク</t>
    </rPh>
    <phoneticPr fontId="3"/>
  </si>
  <si>
    <t>※注２　摘要欄には、費用の内訳を入力してください。</t>
    <rPh sb="1" eb="2">
      <t>チュウ</t>
    </rPh>
    <rPh sb="4" eb="6">
      <t>テキヨウ</t>
    </rPh>
    <rPh sb="6" eb="7">
      <t>ラン</t>
    </rPh>
    <rPh sb="10" eb="12">
      <t>ヒヨウ</t>
    </rPh>
    <rPh sb="13" eb="15">
      <t>ウチワケ</t>
    </rPh>
    <rPh sb="16" eb="18">
      <t>ニュウリョク</t>
    </rPh>
    <phoneticPr fontId="3"/>
  </si>
  <si>
    <t>運営補助金・活動補助金</t>
  </si>
  <si>
    <t>この度の補助金額は、次のとおりです。</t>
    <rPh sb="2" eb="3">
      <t>タビ</t>
    </rPh>
    <rPh sb="4" eb="7">
      <t>ホジョキン</t>
    </rPh>
    <rPh sb="7" eb="8">
      <t>ガク</t>
    </rPh>
    <rPh sb="10" eb="11">
      <t>ツギ</t>
    </rPh>
    <phoneticPr fontId="3"/>
  </si>
  <si>
    <t>設立補助金を申請される場合は、４．の入力は不要です。</t>
    <rPh sb="0" eb="2">
      <t>セツリツ</t>
    </rPh>
    <rPh sb="2" eb="4">
      <t>ホジョ</t>
    </rPh>
    <rPh sb="4" eb="5">
      <t>キン</t>
    </rPh>
    <rPh sb="6" eb="8">
      <t>シンセイ</t>
    </rPh>
    <rPh sb="11" eb="13">
      <t>バアイ</t>
    </rPh>
    <rPh sb="18" eb="20">
      <t>ニュウリョク</t>
    </rPh>
    <rPh sb="21" eb="23">
      <t>フヨウ</t>
    </rPh>
    <phoneticPr fontId="3"/>
  </si>
  <si>
    <t>※注２　活動補助金は、活動事業計画の参加予定世帯数により積算されます。</t>
    <rPh sb="1" eb="2">
      <t>チュウ</t>
    </rPh>
    <rPh sb="4" eb="6">
      <t>カツドウ</t>
    </rPh>
    <rPh sb="6" eb="8">
      <t>ホジョ</t>
    </rPh>
    <rPh sb="8" eb="9">
      <t>キン</t>
    </rPh>
    <rPh sb="11" eb="13">
      <t>カツドウ</t>
    </rPh>
    <rPh sb="13" eb="15">
      <t>ジギョウ</t>
    </rPh>
    <rPh sb="15" eb="17">
      <t>ケイカク</t>
    </rPh>
    <rPh sb="18" eb="20">
      <t>サンカ</t>
    </rPh>
    <rPh sb="20" eb="22">
      <t>ヨテイ</t>
    </rPh>
    <rPh sb="22" eb="25">
      <t>セタイスウ</t>
    </rPh>
    <rPh sb="28" eb="30">
      <t>セキサン</t>
    </rPh>
    <phoneticPr fontId="3"/>
  </si>
  <si>
    <t>（例）○○自主防災会</t>
    <rPh sb="1" eb="2">
      <t>レイ</t>
    </rPh>
    <rPh sb="5" eb="10">
      <t>ジシュボウサイカイ</t>
    </rPh>
    <phoneticPr fontId="3"/>
  </si>
  <si>
    <t>（例）自主　防介</t>
    <rPh sb="1" eb="2">
      <t>レイ</t>
    </rPh>
    <rPh sb="3" eb="5">
      <t>ジシュ</t>
    </rPh>
    <rPh sb="6" eb="7">
      <t>ボウ</t>
    </rPh>
    <rPh sb="7" eb="8">
      <t>スケ</t>
    </rPh>
    <phoneticPr fontId="3"/>
  </si>
  <si>
    <t>（例）平成１０年４月１日</t>
    <rPh sb="1" eb="2">
      <t>レイ</t>
    </rPh>
    <rPh sb="3" eb="5">
      <t>ヘイセイ</t>
    </rPh>
    <rPh sb="7" eb="8">
      <t>ネン</t>
    </rPh>
    <rPh sb="9" eb="10">
      <t>ガツ</t>
    </rPh>
    <rPh sb="11" eb="12">
      <t>ニチ</t>
    </rPh>
    <phoneticPr fontId="3"/>
  </si>
  <si>
    <t>（例）高砂市荒井町千鳥1丁目1番1号　防災倉庫</t>
    <rPh sb="1" eb="2">
      <t>レイ</t>
    </rPh>
    <rPh sb="3" eb="6">
      <t>タカサゴシ</t>
    </rPh>
    <rPh sb="6" eb="9">
      <t>アライチョウ</t>
    </rPh>
    <rPh sb="9" eb="11">
      <t>チドリ</t>
    </rPh>
    <rPh sb="12" eb="14">
      <t>チョウメ</t>
    </rPh>
    <rPh sb="15" eb="16">
      <t>バン</t>
    </rPh>
    <rPh sb="17" eb="18">
      <t>ゴウ</t>
    </rPh>
    <rPh sb="19" eb="21">
      <t>ボウサイ</t>
    </rPh>
    <rPh sb="21" eb="23">
      <t>ソウコ</t>
    </rPh>
    <phoneticPr fontId="3"/>
  </si>
  <si>
    <t>支店</t>
    <rPh sb="0" eb="2">
      <t>シテン</t>
    </rPh>
    <phoneticPr fontId="3"/>
  </si>
  <si>
    <t>直接入力</t>
    <rPh sb="0" eb="2">
      <t>チョクセツ</t>
    </rPh>
    <rPh sb="2" eb="4">
      <t>ニュウリョク</t>
    </rPh>
    <phoneticPr fontId="3"/>
  </si>
  <si>
    <t>リストから選択</t>
    <rPh sb="5" eb="7">
      <t>センタク</t>
    </rPh>
    <phoneticPr fontId="3"/>
  </si>
  <si>
    <t>（例）○○</t>
    <rPh sb="1" eb="2">
      <t>レイ</t>
    </rPh>
    <phoneticPr fontId="3"/>
  </si>
  <si>
    <t>銀行</t>
    <rPh sb="0" eb="2">
      <t>ギンコウ</t>
    </rPh>
    <phoneticPr fontId="3"/>
  </si>
  <si>
    <t>自主防災組織収支決算書</t>
    <rPh sb="0" eb="2">
      <t>ジシュ</t>
    </rPh>
    <rPh sb="2" eb="4">
      <t>ボウサイ</t>
    </rPh>
    <rPh sb="4" eb="6">
      <t>ソシキ</t>
    </rPh>
    <rPh sb="6" eb="8">
      <t>シュウシ</t>
    </rPh>
    <rPh sb="8" eb="10">
      <t>ケッサン</t>
    </rPh>
    <rPh sb="10" eb="11">
      <t>ショ</t>
    </rPh>
    <phoneticPr fontId="3"/>
  </si>
  <si>
    <t>会長</t>
    <rPh sb="0" eb="2">
      <t>カイチョウ</t>
    </rPh>
    <phoneticPr fontId="3"/>
  </si>
  <si>
    <t>紙を印刷して提出する場合</t>
    <rPh sb="0" eb="1">
      <t>カミ</t>
    </rPh>
    <rPh sb="2" eb="4">
      <t>インサツ</t>
    </rPh>
    <rPh sb="6" eb="8">
      <t>テイシュツ</t>
    </rPh>
    <rPh sb="10" eb="12">
      <t>バアイ</t>
    </rPh>
    <phoneticPr fontId="3"/>
  </si>
  <si>
    <t>次のいずれかにより提出してください</t>
    <rPh sb="0" eb="1">
      <t>ツギ</t>
    </rPh>
    <rPh sb="9" eb="11">
      <t>テイシュツ</t>
    </rPh>
    <phoneticPr fontId="3"/>
  </si>
  <si>
    <t>データで提出する場合</t>
    <rPh sb="4" eb="6">
      <t>テイシュツ</t>
    </rPh>
    <rPh sb="8" eb="10">
      <t>バアイ</t>
    </rPh>
    <phoneticPr fontId="3"/>
  </si>
  <si>
    <t>ファイル名の【】内に自主防災会名を入力し、次のメールアドレスに送信してください</t>
    <rPh sb="4" eb="5">
      <t>メイ</t>
    </rPh>
    <rPh sb="8" eb="9">
      <t>ナイ</t>
    </rPh>
    <rPh sb="10" eb="12">
      <t>ジシュ</t>
    </rPh>
    <rPh sb="12" eb="14">
      <t>ボウサイ</t>
    </rPh>
    <rPh sb="14" eb="15">
      <t>カイ</t>
    </rPh>
    <rPh sb="15" eb="16">
      <t>メイ</t>
    </rPh>
    <rPh sb="17" eb="19">
      <t>ニュウリョク</t>
    </rPh>
    <rPh sb="21" eb="22">
      <t>ツギ</t>
    </rPh>
    <rPh sb="31" eb="33">
      <t>ソウシン</t>
    </rPh>
    <phoneticPr fontId="3"/>
  </si>
  <si>
    <t>提出書類</t>
    <rPh sb="0" eb="2">
      <t>テイシュツ</t>
    </rPh>
    <rPh sb="2" eb="4">
      <t>ショルイ</t>
    </rPh>
    <phoneticPr fontId="3"/>
  </si>
  <si>
    <t>◆領収書等の写し</t>
    <phoneticPr fontId="3"/>
  </si>
  <si>
    <t>ファイル名の【】内に自主防災会名を入力してください</t>
    <phoneticPr fontId="3"/>
  </si>
  <si>
    <t>◆このエクセルファイル</t>
    <phoneticPr fontId="3"/>
  </si>
  <si>
    <t>◆訓練等の活動内容に関する資料
　（印刷物・写真など）</t>
    <rPh sb="1" eb="3">
      <t>クンレン</t>
    </rPh>
    <rPh sb="3" eb="4">
      <t>トウ</t>
    </rPh>
    <rPh sb="5" eb="7">
      <t>カツドウ</t>
    </rPh>
    <rPh sb="7" eb="9">
      <t>ナイヨウ</t>
    </rPh>
    <rPh sb="10" eb="11">
      <t>カン</t>
    </rPh>
    <rPh sb="13" eb="15">
      <t>シリョウ</t>
    </rPh>
    <rPh sb="18" eb="21">
      <t>インサツブツ</t>
    </rPh>
    <rPh sb="22" eb="24">
      <t>シャシン</t>
    </rPh>
    <phoneticPr fontId="3"/>
  </si>
  <si>
    <t>写真データ、PDFファイル等により提出してください</t>
    <rPh sb="17" eb="19">
      <t>テイシュツ</t>
    </rPh>
    <phoneticPr fontId="3"/>
  </si>
  <si>
    <t>※補助金申請時に計上していない科目で支出があれば、以下に入力してください。</t>
    <rPh sb="1" eb="6">
      <t>ホジョキンシンセイ</t>
    </rPh>
    <rPh sb="6" eb="7">
      <t>ジ</t>
    </rPh>
    <rPh sb="8" eb="10">
      <t>ケイジョウ</t>
    </rPh>
    <rPh sb="15" eb="17">
      <t>カモク</t>
    </rPh>
    <rPh sb="16" eb="17">
      <t>ヨカ</t>
    </rPh>
    <rPh sb="18" eb="20">
      <t>シシュツ</t>
    </rPh>
    <rPh sb="25" eb="27">
      <t>イカ</t>
    </rPh>
    <rPh sb="28" eb="30">
      <t>ニュウリョク</t>
    </rPh>
    <phoneticPr fontId="3"/>
  </si>
  <si>
    <t>入力欄</t>
    <rPh sb="0" eb="2">
      <t>ニュウリョク</t>
    </rPh>
    <rPh sb="2" eb="3">
      <t>ラン</t>
    </rPh>
    <phoneticPr fontId="3"/>
  </si>
  <si>
    <t>※注３　支出がなかった科目は、決算額「0」と入力し、摘要欄に支出がなかった旨を入力してください。</t>
    <rPh sb="1" eb="2">
      <t>チュウ</t>
    </rPh>
    <rPh sb="4" eb="6">
      <t>シシュツ</t>
    </rPh>
    <rPh sb="11" eb="13">
      <t>カモク</t>
    </rPh>
    <rPh sb="15" eb="17">
      <t>ケッサン</t>
    </rPh>
    <rPh sb="17" eb="18">
      <t>ガク</t>
    </rPh>
    <rPh sb="22" eb="24">
      <t>ニュウリョク</t>
    </rPh>
    <rPh sb="26" eb="28">
      <t>テキヨウ</t>
    </rPh>
    <rPh sb="28" eb="29">
      <t>ラン</t>
    </rPh>
    <rPh sb="30" eb="32">
      <t>シシュツ</t>
    </rPh>
    <rPh sb="37" eb="38">
      <t>ムネ</t>
    </rPh>
    <rPh sb="39" eb="41">
      <t>ニュウリョク</t>
    </rPh>
    <phoneticPr fontId="3"/>
  </si>
  <si>
    <t>様式１～６を下部のタブから選択して印刷し、次の窓口に持参してください
※様式５「役員名簿」については、任意の様式に替えて提出しても差し支えありません</t>
    <rPh sb="0" eb="2">
      <t>ヨウシキ</t>
    </rPh>
    <rPh sb="6" eb="8">
      <t>カブ</t>
    </rPh>
    <rPh sb="13" eb="15">
      <t>センタク</t>
    </rPh>
    <rPh sb="17" eb="19">
      <t>インサツ</t>
    </rPh>
    <rPh sb="21" eb="22">
      <t>ツギ</t>
    </rPh>
    <rPh sb="23" eb="25">
      <t>マドグチ</t>
    </rPh>
    <rPh sb="26" eb="28">
      <t>ジサン</t>
    </rPh>
    <phoneticPr fontId="3"/>
  </si>
  <si>
    <t>提出窓口</t>
    <rPh sb="0" eb="2">
      <t>テイシュツ</t>
    </rPh>
    <rPh sb="2" eb="4">
      <t>マドグチ</t>
    </rPh>
    <phoneticPr fontId="3"/>
  </si>
  <si>
    <t>コピーできます →</t>
    <phoneticPr fontId="3"/>
  </si>
  <si>
    <t>高砂市荒井町千鳥１丁目１番１号
高砂市役所　本庁４階　９番窓口　危機管理室</t>
    <rPh sb="0" eb="3">
      <t>タカサゴシ</t>
    </rPh>
    <rPh sb="3" eb="6">
      <t>アライチョウ</t>
    </rPh>
    <rPh sb="6" eb="8">
      <t>チドリ</t>
    </rPh>
    <rPh sb="9" eb="11">
      <t>チョウメ</t>
    </rPh>
    <rPh sb="12" eb="13">
      <t>バン</t>
    </rPh>
    <rPh sb="14" eb="15">
      <t>ゴウ</t>
    </rPh>
    <rPh sb="16" eb="21">
      <t>タカサゴシヤクショ</t>
    </rPh>
    <rPh sb="22" eb="24">
      <t>ホンチョウ</t>
    </rPh>
    <rPh sb="25" eb="26">
      <t>カイ</t>
    </rPh>
    <rPh sb="28" eb="29">
      <t>バン</t>
    </rPh>
    <rPh sb="29" eb="31">
      <t>マドグチ</t>
    </rPh>
    <rPh sb="32" eb="34">
      <t>キキ</t>
    </rPh>
    <rPh sb="34" eb="36">
      <t>カンリ</t>
    </rPh>
    <rPh sb="36" eb="37">
      <t>シツ</t>
    </rPh>
    <phoneticPr fontId="3"/>
  </si>
  <si>
    <t>次の窓口に
提出してください</t>
    <rPh sb="0" eb="1">
      <t>ツギ</t>
    </rPh>
    <rPh sb="2" eb="4">
      <t>マドグチ</t>
    </rPh>
    <rPh sb="6" eb="8">
      <t>テイシュツ</t>
    </rPh>
    <phoneticPr fontId="3"/>
  </si>
  <si>
    <t>←運営補助金積算根拠</t>
    <rPh sb="1" eb="3">
      <t>ウンエイ</t>
    </rPh>
    <rPh sb="3" eb="6">
      <t>ホジョキン</t>
    </rPh>
    <rPh sb="6" eb="8">
      <t>セキサン</t>
    </rPh>
    <rPh sb="8" eb="10">
      <t>コンキョ</t>
    </rPh>
    <phoneticPr fontId="3"/>
  </si>
  <si>
    <t>（例）自主　防助</t>
    <rPh sb="1" eb="2">
      <t>レイ</t>
    </rPh>
    <rPh sb="3" eb="5">
      <t>ジシュ</t>
    </rPh>
    <rPh sb="6" eb="7">
      <t>ボウ</t>
    </rPh>
    <rPh sb="7" eb="8">
      <t>タス</t>
    </rPh>
    <phoneticPr fontId="3"/>
  </si>
  <si>
    <t>記載例等</t>
    <rPh sb="0" eb="2">
      <t>キサイ</t>
    </rPh>
    <rPh sb="2" eb="3">
      <t>レイ</t>
    </rPh>
    <rPh sb="3" eb="4">
      <t>トウ</t>
    </rPh>
    <phoneticPr fontId="3"/>
  </si>
  <si>
    <t>★報告書提出時の注意点★</t>
    <rPh sb="1" eb="4">
      <t>ホウコクショ</t>
    </rPh>
    <rPh sb="4" eb="6">
      <t>テイシュツ</t>
    </rPh>
    <rPh sb="6" eb="7">
      <t>ジ</t>
    </rPh>
    <rPh sb="8" eb="11">
      <t>チュウイテン</t>
    </rPh>
    <phoneticPr fontId="3"/>
  </si>
  <si>
    <t>https://logoform.jp/form/GdUU/927836</t>
    <phoneticPr fontId="3"/>
  </si>
  <si>
    <t>https://logoform.jp/form/GdUU/917466</t>
    <phoneticPr fontId="3"/>
  </si>
  <si>
    <t>電子申請フォームにより、このエクセルファイルと添付書類のデータを送信してください</t>
    <rPh sb="0" eb="2">
      <t>デンシ</t>
    </rPh>
    <rPh sb="2" eb="4">
      <t>シンセイ</t>
    </rPh>
    <rPh sb="23" eb="25">
      <t>テンプ</t>
    </rPh>
    <rPh sb="25" eb="27">
      <t>ショルイ</t>
    </rPh>
    <rPh sb="32" eb="34">
      <t>ソウシン</t>
    </rPh>
    <phoneticPr fontId="3"/>
  </si>
  <si>
    <t>電子申請フォームURL</t>
    <rPh sb="0" eb="2">
      <t>デンシ</t>
    </rPh>
    <rPh sb="2" eb="4">
      <t>シンセイ</t>
    </rPh>
    <phoneticPr fontId="3"/>
  </si>
  <si>
    <t>電子申請フォーム
【推奨】</t>
    <rPh sb="0" eb="2">
      <t>デンシ</t>
    </rPh>
    <rPh sb="2" eb="4">
      <t>シンセイ</t>
    </rPh>
    <rPh sb="10" eb="12">
      <t>スイショウ</t>
    </rPh>
    <phoneticPr fontId="3"/>
  </si>
  <si>
    <t>URL</t>
    <phoneticPr fontId="3"/>
  </si>
  <si>
    <t>※注　自治会からの助成金は、必ず計上してください。</t>
    <rPh sb="1" eb="2">
      <t>チュウ</t>
    </rPh>
    <rPh sb="3" eb="6">
      <t>ジチカイ</t>
    </rPh>
    <rPh sb="9" eb="12">
      <t>ジョセイキン</t>
    </rPh>
    <rPh sb="14" eb="15">
      <t>カナラ</t>
    </rPh>
    <rPh sb="16" eb="18">
      <t>ケイジョウ</t>
    </rPh>
    <phoneticPr fontId="3"/>
  </si>
  <si>
    <t>ファイル名の【】内に自主防災会名を入力し、次の電子申請フォームから申請してください</t>
    <rPh sb="4" eb="5">
      <t>メイ</t>
    </rPh>
    <rPh sb="8" eb="9">
      <t>ナイ</t>
    </rPh>
    <rPh sb="10" eb="12">
      <t>ジシュ</t>
    </rPh>
    <rPh sb="12" eb="14">
      <t>ボウサイ</t>
    </rPh>
    <rPh sb="14" eb="15">
      <t>カイ</t>
    </rPh>
    <rPh sb="15" eb="16">
      <t>メイ</t>
    </rPh>
    <rPh sb="17" eb="19">
      <t>ニュウリョク</t>
    </rPh>
    <rPh sb="21" eb="22">
      <t>ツギ</t>
    </rPh>
    <rPh sb="23" eb="27">
      <t>デンシシンセイ</t>
    </rPh>
    <rPh sb="33" eb="35">
      <t>シンセイ</t>
    </rPh>
    <phoneticPr fontId="3"/>
  </si>
  <si>
    <t>※注１　科目は、補助金申請時の科目が自動で反映されるので、各科目の決算額を入力してください。</t>
    <rPh sb="1" eb="2">
      <t>チュウ</t>
    </rPh>
    <rPh sb="4" eb="6">
      <t>カモク</t>
    </rPh>
    <rPh sb="8" eb="11">
      <t>ホジョキン</t>
    </rPh>
    <rPh sb="11" eb="14">
      <t>シンセイジ</t>
    </rPh>
    <rPh sb="15" eb="17">
      <t>カモク</t>
    </rPh>
    <rPh sb="18" eb="20">
      <t>ジドウ</t>
    </rPh>
    <rPh sb="21" eb="23">
      <t>ハンエイ</t>
    </rPh>
    <rPh sb="29" eb="32">
      <t>カクカモク</t>
    </rPh>
    <rPh sb="33" eb="35">
      <t>ケッサン</t>
    </rPh>
    <rPh sb="35" eb="36">
      <t>ガク</t>
    </rPh>
    <rPh sb="37" eb="39">
      <t>ニュウリョク</t>
    </rPh>
    <phoneticPr fontId="3"/>
  </si>
  <si>
    <r>
      <rPr>
        <sz val="12"/>
        <color theme="1"/>
        <rFont val="HG丸ｺﾞｼｯｸM-PRO"/>
        <family val="3"/>
        <charset val="128"/>
      </rPr>
      <t>１．データで報告書を提出する際は、</t>
    </r>
    <r>
      <rPr>
        <b/>
        <sz val="14"/>
        <color theme="1"/>
        <rFont val="HG丸ｺﾞｼｯｸM-PRO"/>
        <family val="3"/>
        <charset val="128"/>
      </rPr>
      <t>「電子申請フォーム」</t>
    </r>
    <r>
      <rPr>
        <sz val="12"/>
        <color theme="1"/>
        <rFont val="HG丸ｺﾞｼｯｸM-PRO"/>
        <family val="3"/>
        <charset val="128"/>
      </rPr>
      <t>により提出をお願いします。</t>
    </r>
    <rPh sb="6" eb="9">
      <t>ホウコクショ</t>
    </rPh>
    <rPh sb="10" eb="12">
      <t>テイシュツ</t>
    </rPh>
    <rPh sb="14" eb="15">
      <t>サイ</t>
    </rPh>
    <rPh sb="18" eb="20">
      <t>デンシ</t>
    </rPh>
    <rPh sb="20" eb="22">
      <t>シンセイ</t>
    </rPh>
    <rPh sb="30" eb="32">
      <t>テイシュツ</t>
    </rPh>
    <rPh sb="34" eb="35">
      <t>ネガ</t>
    </rPh>
    <phoneticPr fontId="3"/>
  </si>
  <si>
    <t>３．電子申請フォームによる提出が難しい場合は、紙ベースで以下の窓口に提出してください。</t>
    <rPh sb="2" eb="4">
      <t>デンシ</t>
    </rPh>
    <rPh sb="4" eb="6">
      <t>シンセイ</t>
    </rPh>
    <rPh sb="13" eb="15">
      <t>テイシュツ</t>
    </rPh>
    <rPh sb="16" eb="17">
      <t>ムズカ</t>
    </rPh>
    <rPh sb="19" eb="21">
      <t>バアイ</t>
    </rPh>
    <rPh sb="23" eb="24">
      <t>カミ</t>
    </rPh>
    <rPh sb="28" eb="30">
      <t>イカ</t>
    </rPh>
    <rPh sb="31" eb="33">
      <t>マドグチ</t>
    </rPh>
    <rPh sb="34" eb="36">
      <t>テイシュツ</t>
    </rPh>
    <phoneticPr fontId="3"/>
  </si>
  <si>
    <t>◆監査等が自筆で署名または押印した
　様式１０の写真またはスキャンデータ</t>
    <rPh sb="1" eb="3">
      <t>カンサ</t>
    </rPh>
    <rPh sb="3" eb="4">
      <t>トウ</t>
    </rPh>
    <rPh sb="5" eb="7">
      <t>ジヒツ</t>
    </rPh>
    <rPh sb="8" eb="10">
      <t>ショメイ</t>
    </rPh>
    <rPh sb="13" eb="15">
      <t>オウイン</t>
    </rPh>
    <rPh sb="19" eb="21">
      <t>ヨウシキ</t>
    </rPh>
    <rPh sb="24" eb="26">
      <t>シャシン</t>
    </rPh>
    <phoneticPr fontId="3"/>
  </si>
  <si>
    <t>様式１０（別ファイル）</t>
    <rPh sb="0" eb="2">
      <t>ヨウシキ</t>
    </rPh>
    <rPh sb="5" eb="6">
      <t>ベツ</t>
    </rPh>
    <phoneticPr fontId="3"/>
  </si>
  <si>
    <t>監査等が自筆で署名または押印したものを提出してください。</t>
    <rPh sb="19" eb="21">
      <t>テイシュツ</t>
    </rPh>
    <phoneticPr fontId="3"/>
  </si>
  <si>
    <t>ファイルはこちら</t>
    <phoneticPr fontId="3"/>
  </si>
  <si>
    <t>様式第１０号</t>
    <rPh sb="0" eb="2">
      <t>ヨウシキ</t>
    </rPh>
    <rPh sb="2" eb="3">
      <t>ダイ</t>
    </rPh>
    <rPh sb="5" eb="6">
      <t>ゴウ</t>
    </rPh>
    <phoneticPr fontId="3"/>
  </si>
  <si>
    <r>
      <t>２．</t>
    </r>
    <r>
      <rPr>
        <b/>
        <sz val="12"/>
        <color theme="1"/>
        <rFont val="HG丸ｺﾞｼｯｸM-PRO"/>
        <family val="3"/>
        <charset val="128"/>
      </rPr>
      <t>様式第１０号「自主防災組織監査報告書」は、自筆による署名または押印が必要です。</t>
    </r>
    <rPh sb="2" eb="4">
      <t>ヨウシキ</t>
    </rPh>
    <rPh sb="4" eb="5">
      <t>ダイ</t>
    </rPh>
    <rPh sb="7" eb="8">
      <t>ゴウ</t>
    </rPh>
    <rPh sb="9" eb="11">
      <t>ジシュ</t>
    </rPh>
    <rPh sb="11" eb="13">
      <t>ボウサイ</t>
    </rPh>
    <rPh sb="13" eb="15">
      <t>ソシキ</t>
    </rPh>
    <rPh sb="15" eb="17">
      <t>カンサ</t>
    </rPh>
    <rPh sb="17" eb="20">
      <t>ホウコクショ</t>
    </rPh>
    <rPh sb="23" eb="25">
      <t>ジヒツ</t>
    </rPh>
    <rPh sb="28" eb="30">
      <t>ショメイ</t>
    </rPh>
    <rPh sb="33" eb="35">
      <t>オウイン</t>
    </rPh>
    <rPh sb="36" eb="38">
      <t>ヒツヨウ</t>
    </rPh>
    <phoneticPr fontId="3"/>
  </si>
  <si>
    <t>　　電子申請で提出する場合は、自筆による署名または押印したものを撮影した写真またはスキャンデータを</t>
    <rPh sb="2" eb="4">
      <t>デンシ</t>
    </rPh>
    <rPh sb="4" eb="6">
      <t>シンセイ</t>
    </rPh>
    <rPh sb="7" eb="9">
      <t>テイシュツ</t>
    </rPh>
    <rPh sb="11" eb="13">
      <t>バアイ</t>
    </rPh>
    <rPh sb="15" eb="17">
      <t>ジヒツ</t>
    </rPh>
    <rPh sb="20" eb="22">
      <t>ショメイ</t>
    </rPh>
    <rPh sb="25" eb="27">
      <t>オウイン</t>
    </rPh>
    <rPh sb="32" eb="34">
      <t>サツエイ</t>
    </rPh>
    <rPh sb="36" eb="38">
      <t>シャシン</t>
    </rPh>
    <phoneticPr fontId="3"/>
  </si>
  <si>
    <t>　　フォーム上にアップロードすることにより提出できます。</t>
    <rPh sb="6" eb="7">
      <t>ジョウ</t>
    </rPh>
    <rPh sb="21" eb="23">
      <t>テイシュツ</t>
    </rPh>
    <phoneticPr fontId="3"/>
  </si>
  <si>
    <t>様式第１０号のデータは
次のリンクからダウンロードできます</t>
    <rPh sb="0" eb="2">
      <t>ヨウシキ</t>
    </rPh>
    <rPh sb="2" eb="3">
      <t>ダイ</t>
    </rPh>
    <rPh sb="5" eb="6">
      <t>ゴウ</t>
    </rPh>
    <rPh sb="12" eb="13">
      <t>ツギ</t>
    </rPh>
    <phoneticPr fontId="3"/>
  </si>
  <si>
    <t>※注１　活動事業計画は、自主防災組織として行う訓練や学習会などの活動計画を入力してください。</t>
    <rPh sb="1" eb="2">
      <t>チュウ</t>
    </rPh>
    <rPh sb="4" eb="6">
      <t>カツドウ</t>
    </rPh>
    <rPh sb="6" eb="8">
      <t>ジギョウ</t>
    </rPh>
    <rPh sb="8" eb="10">
      <t>ケイカク</t>
    </rPh>
    <rPh sb="12" eb="18">
      <t>ジシュボウサイソシキ</t>
    </rPh>
    <rPh sb="21" eb="22">
      <t>オコナ</t>
    </rPh>
    <rPh sb="23" eb="25">
      <t>クンレン</t>
    </rPh>
    <rPh sb="26" eb="28">
      <t>ガクシュウ</t>
    </rPh>
    <rPh sb="28" eb="29">
      <t>カイ</t>
    </rPh>
    <rPh sb="32" eb="34">
      <t>カツドウ</t>
    </rPh>
    <rPh sb="34" eb="36">
      <t>ケイカク</t>
    </rPh>
    <rPh sb="37" eb="39">
      <t>ニュウリョク</t>
    </rPh>
    <phoneticPr fontId="3"/>
  </si>
  <si>
    <t>該当区分の色が変わります</t>
    <rPh sb="0" eb="2">
      <t>ガイトウ</t>
    </rPh>
    <rPh sb="2" eb="4">
      <t>クブン</t>
    </rPh>
    <rPh sb="5" eb="6">
      <t>イロ</t>
    </rPh>
    <rPh sb="7" eb="8">
      <t>カ</t>
    </rPh>
    <phoneticPr fontId="3"/>
  </si>
  <si>
    <t>※注１　支出合計と収入合計（補助金＋自治会助成金）が同額となるように入力してください。</t>
    <rPh sb="1" eb="2">
      <t>チュウ</t>
    </rPh>
    <rPh sb="4" eb="6">
      <t>シシュツ</t>
    </rPh>
    <rPh sb="6" eb="8">
      <t>ゴウケイ</t>
    </rPh>
    <rPh sb="9" eb="11">
      <t>シュウニュウ</t>
    </rPh>
    <rPh sb="11" eb="13">
      <t>ゴウケイ</t>
    </rPh>
    <rPh sb="14" eb="17">
      <t>ホジョキン</t>
    </rPh>
    <rPh sb="18" eb="21">
      <t>ジチカイ</t>
    </rPh>
    <rPh sb="21" eb="24">
      <t>ジョセイキン</t>
    </rPh>
    <rPh sb="26" eb="28">
      <t>ドウガク</t>
    </rPh>
    <rPh sb="34" eb="36">
      <t>ニュウリョク</t>
    </rPh>
    <phoneticPr fontId="3"/>
  </si>
  <si>
    <t>補助金申請額より補助金交付決定額が低くなった場合は、差額分の補助金を市に返還する必要があります。</t>
    <rPh sb="0" eb="3">
      <t>ホジョキン</t>
    </rPh>
    <rPh sb="3" eb="6">
      <t>シンセイガク</t>
    </rPh>
    <rPh sb="8" eb="11">
      <t>ホジョキン</t>
    </rPh>
    <rPh sb="11" eb="13">
      <t>コウフ</t>
    </rPh>
    <rPh sb="13" eb="15">
      <t>ケッテイ</t>
    </rPh>
    <rPh sb="15" eb="16">
      <t>ガク</t>
    </rPh>
    <rPh sb="17" eb="18">
      <t>ヒク</t>
    </rPh>
    <rPh sb="22" eb="24">
      <t>バアイ</t>
    </rPh>
    <rPh sb="26" eb="28">
      <t>サガク</t>
    </rPh>
    <rPh sb="28" eb="29">
      <t>ブン</t>
    </rPh>
    <rPh sb="30" eb="33">
      <t>ホジョキン</t>
    </rPh>
    <rPh sb="34" eb="35">
      <t>シ</t>
    </rPh>
    <rPh sb="36" eb="38">
      <t>ヘンカン</t>
    </rPh>
    <rPh sb="40" eb="42">
      <t>ヒツヨウ</t>
    </rPh>
    <phoneticPr fontId="3"/>
  </si>
  <si>
    <t>補助金の返還事務手続きについては、実績報告時に市職員から説明します。</t>
    <rPh sb="0" eb="3">
      <t>ホジョキン</t>
    </rPh>
    <rPh sb="4" eb="6">
      <t>ヘンカン</t>
    </rPh>
    <rPh sb="6" eb="8">
      <t>ジム</t>
    </rPh>
    <rPh sb="8" eb="10">
      <t>テツヅ</t>
    </rPh>
    <rPh sb="17" eb="19">
      <t>ジッセキ</t>
    </rPh>
    <rPh sb="19" eb="21">
      <t>ホウコク</t>
    </rPh>
    <rPh sb="21" eb="22">
      <t>ジ</t>
    </rPh>
    <rPh sb="23" eb="26">
      <t>シショクイン</t>
    </rPh>
    <rPh sb="28" eb="30">
      <t>セツメイ</t>
    </rPh>
    <phoneticPr fontId="3"/>
  </si>
  <si>
    <t>交付申請時の参加予定世帯数より多くなるように報告してください →</t>
    <rPh sb="0" eb="2">
      <t>コウフ</t>
    </rPh>
    <rPh sb="2" eb="5">
      <t>シンセイジ</t>
    </rPh>
    <rPh sb="8" eb="10">
      <t>ヨテイ</t>
    </rPh>
    <rPh sb="15" eb="16">
      <t>オオ</t>
    </rPh>
    <rPh sb="22" eb="24">
      <t>ホウコク</t>
    </rPh>
    <phoneticPr fontId="3"/>
  </si>
  <si>
    <t>（参考）交付申請時の合計参加世帯数</t>
    <rPh sb="1" eb="3">
      <t>サンコウ</t>
    </rPh>
    <rPh sb="4" eb="6">
      <t>コウフ</t>
    </rPh>
    <phoneticPr fontId="3"/>
  </si>
  <si>
    <t>記入例</t>
    <rPh sb="0" eb="2">
      <t>キニュウ</t>
    </rPh>
    <rPh sb="2" eb="3">
      <t>レイ</t>
    </rPh>
    <phoneticPr fontId="3"/>
  </si>
  <si>
    <t>実績報告の際に交付申請時のデータが一部自動入力されますので、実績報告時も同じファイルを使用してください。</t>
    <rPh sb="0" eb="2">
      <t>ジッセキ</t>
    </rPh>
    <rPh sb="2" eb="4">
      <t>ホウコク</t>
    </rPh>
    <rPh sb="5" eb="6">
      <t>サイ</t>
    </rPh>
    <rPh sb="7" eb="9">
      <t>コウフ</t>
    </rPh>
    <rPh sb="9" eb="11">
      <t>シンセイ</t>
    </rPh>
    <rPh sb="11" eb="12">
      <t>ジ</t>
    </rPh>
    <rPh sb="17" eb="19">
      <t>イチブ</t>
    </rPh>
    <rPh sb="19" eb="23">
      <t>ジドウニュウリョク</t>
    </rPh>
    <rPh sb="30" eb="32">
      <t>ジッセキ</t>
    </rPh>
    <rPh sb="32" eb="34">
      <t>ホウコク</t>
    </rPh>
    <rPh sb="34" eb="35">
      <t>ジ</t>
    </rPh>
    <rPh sb="36" eb="37">
      <t>オナ</t>
    </rPh>
    <rPh sb="43" eb="45">
      <t>シヨウ</t>
    </rPh>
    <phoneticPr fontId="3"/>
  </si>
  <si>
    <t>交付申請のデータが一部自動入力されていますので、交付申請した時と同じファイルを使用してください。</t>
    <rPh sb="0" eb="2">
      <t>コウフ</t>
    </rPh>
    <rPh sb="2" eb="4">
      <t>シンセイ</t>
    </rPh>
    <rPh sb="9" eb="11">
      <t>イチブ</t>
    </rPh>
    <rPh sb="11" eb="13">
      <t>ジドウ</t>
    </rPh>
    <rPh sb="13" eb="15">
      <t>ニュウリョク</t>
    </rPh>
    <rPh sb="24" eb="28">
      <t>コウフシンセイ</t>
    </rPh>
    <rPh sb="30" eb="31">
      <t>トキ</t>
    </rPh>
    <rPh sb="32" eb="33">
      <t>オナ</t>
    </rPh>
    <rPh sb="39" eb="41">
      <t>シヨウ</t>
    </rPh>
    <phoneticPr fontId="3"/>
  </si>
  <si>
    <t>高砂　太郎</t>
    <rPh sb="0" eb="2">
      <t>タカサゴ</t>
    </rPh>
    <rPh sb="3" eb="5">
      <t>タロウ</t>
    </rPh>
    <phoneticPr fontId="3"/>
  </si>
  <si>
    <t>○○自主防災会</t>
    <rPh sb="2" eb="4">
      <t>ジシュ</t>
    </rPh>
    <rPh sb="4" eb="6">
      <t>ボウサイ</t>
    </rPh>
    <rPh sb="6" eb="7">
      <t>カイ</t>
    </rPh>
    <phoneticPr fontId="3"/>
  </si>
  <si>
    <t>高砂市○○町○○１丁目１－１</t>
    <rPh sb="0" eb="3">
      <t>タカサゴシ</t>
    </rPh>
    <rPh sb="5" eb="6">
      <t>チョウ</t>
    </rPh>
    <rPh sb="9" eb="11">
      <t>チョウメ</t>
    </rPh>
    <phoneticPr fontId="3"/>
  </si>
  <si>
    <t>同上所在地内　防災倉庫</t>
    <rPh sb="0" eb="2">
      <t>ドウジョウ</t>
    </rPh>
    <rPh sb="2" eb="5">
      <t>ショザイチ</t>
    </rPh>
    <rPh sb="5" eb="6">
      <t>ナイ</t>
    </rPh>
    <rPh sb="7" eb="9">
      <t>ボウサイ</t>
    </rPh>
    <rPh sb="9" eb="11">
      <t>ソウコ</t>
    </rPh>
    <phoneticPr fontId="3"/>
  </si>
  <si>
    <t>4月上旬</t>
    <rPh sb="1" eb="2">
      <t>ガツ</t>
    </rPh>
    <rPh sb="2" eb="4">
      <t>ジョウジュン</t>
    </rPh>
    <phoneticPr fontId="3"/>
  </si>
  <si>
    <t>総会</t>
    <rPh sb="0" eb="2">
      <t>ソウカイ</t>
    </rPh>
    <phoneticPr fontId="3"/>
  </si>
  <si>
    <t>○○集会所</t>
    <rPh sb="2" eb="4">
      <t>シュウカイ</t>
    </rPh>
    <rPh sb="4" eb="5">
      <t>ジョ</t>
    </rPh>
    <phoneticPr fontId="3"/>
  </si>
  <si>
    <t>月１回</t>
    <rPh sb="0" eb="1">
      <t>ツキ</t>
    </rPh>
    <rPh sb="2" eb="3">
      <t>カイ</t>
    </rPh>
    <phoneticPr fontId="3"/>
  </si>
  <si>
    <t>定例会議　１０人×１２回</t>
    <rPh sb="0" eb="2">
      <t>テイレイ</t>
    </rPh>
    <rPh sb="2" eb="4">
      <t>カイギ</t>
    </rPh>
    <rPh sb="7" eb="8">
      <t>ニン</t>
    </rPh>
    <rPh sb="11" eb="12">
      <t>カイ</t>
    </rPh>
    <phoneticPr fontId="3"/>
  </si>
  <si>
    <t>資機材の点検整備・避難路及び危険箇所点検</t>
    <rPh sb="0" eb="3">
      <t>シキザイ</t>
    </rPh>
    <rPh sb="4" eb="6">
      <t>テンケン</t>
    </rPh>
    <rPh sb="6" eb="8">
      <t>セイビ</t>
    </rPh>
    <rPh sb="9" eb="12">
      <t>ヒナンロ</t>
    </rPh>
    <rPh sb="12" eb="13">
      <t>オヨ</t>
    </rPh>
    <rPh sb="14" eb="16">
      <t>キケン</t>
    </rPh>
    <rPh sb="16" eb="18">
      <t>カショ</t>
    </rPh>
    <rPh sb="18" eb="20">
      <t>テンケン</t>
    </rPh>
    <phoneticPr fontId="3"/>
  </si>
  <si>
    <t>○○集会所・自治会区域内</t>
    <rPh sb="2" eb="4">
      <t>シュウカイ</t>
    </rPh>
    <rPh sb="4" eb="5">
      <t>ジョ</t>
    </rPh>
    <rPh sb="6" eb="9">
      <t>ジチカイ</t>
    </rPh>
    <rPh sb="9" eb="11">
      <t>クイキ</t>
    </rPh>
    <rPh sb="11" eb="12">
      <t>ナイ</t>
    </rPh>
    <phoneticPr fontId="3"/>
  </si>
  <si>
    <t>救命訓練</t>
    <rPh sb="0" eb="2">
      <t>キュウメイ</t>
    </rPh>
    <rPh sb="2" eb="4">
      <t>クンレン</t>
    </rPh>
    <phoneticPr fontId="3"/>
  </si>
  <si>
    <t>初期消火・情報伝達・避難誘導訓練</t>
    <rPh sb="0" eb="2">
      <t>ショキ</t>
    </rPh>
    <rPh sb="2" eb="4">
      <t>ショウカ</t>
    </rPh>
    <rPh sb="5" eb="7">
      <t>ジョウホウ</t>
    </rPh>
    <rPh sb="7" eb="9">
      <t>デンタツ</t>
    </rPh>
    <rPh sb="10" eb="12">
      <t>ヒナン</t>
    </rPh>
    <rPh sb="12" eb="14">
      <t>ユウドウ</t>
    </rPh>
    <rPh sb="14" eb="16">
      <t>クンレン</t>
    </rPh>
    <phoneticPr fontId="3"/>
  </si>
  <si>
    <t>○○公園</t>
    <rPh sb="2" eb="4">
      <t>コウエン</t>
    </rPh>
    <phoneticPr fontId="3"/>
  </si>
  <si>
    <t>炊き出し訓練</t>
    <rPh sb="0" eb="1">
      <t>タ</t>
    </rPh>
    <rPh sb="2" eb="3">
      <t>ダ</t>
    </rPh>
    <rPh sb="4" eb="6">
      <t>クンレン</t>
    </rPh>
    <phoneticPr fontId="3"/>
  </si>
  <si>
    <t>出前講座（防災対策）</t>
    <rPh sb="0" eb="2">
      <t>デマエ</t>
    </rPh>
    <rPh sb="2" eb="4">
      <t>コウザ</t>
    </rPh>
    <rPh sb="5" eb="7">
      <t>ボウサイ</t>
    </rPh>
    <rPh sb="7" eb="9">
      <t>タイサク</t>
    </rPh>
    <phoneticPr fontId="3"/>
  </si>
  <si>
    <t>消耗品費</t>
    <rPh sb="0" eb="3">
      <t>ショウモウヒン</t>
    </rPh>
    <rPh sb="3" eb="4">
      <t>ヒ</t>
    </rPh>
    <phoneticPr fontId="3"/>
  </si>
  <si>
    <t>災害用保存水＠130×50本、災害用トイレ袋＠800×20袋</t>
    <rPh sb="0" eb="3">
      <t>サイガイヨウ</t>
    </rPh>
    <rPh sb="3" eb="5">
      <t>ホゾン</t>
    </rPh>
    <rPh sb="5" eb="6">
      <t>スイ</t>
    </rPh>
    <rPh sb="13" eb="14">
      <t>ホン</t>
    </rPh>
    <rPh sb="15" eb="18">
      <t>サイガイヨウ</t>
    </rPh>
    <rPh sb="21" eb="22">
      <t>フクロ</t>
    </rPh>
    <rPh sb="29" eb="30">
      <t>フクロ</t>
    </rPh>
    <phoneticPr fontId="3"/>
  </si>
  <si>
    <t>印刷費</t>
    <rPh sb="0" eb="2">
      <t>インサツ</t>
    </rPh>
    <rPh sb="2" eb="3">
      <t>ヒ</t>
    </rPh>
    <phoneticPr fontId="3"/>
  </si>
  <si>
    <t>案内通知、資料コピー　＠10×300枚</t>
    <rPh sb="0" eb="2">
      <t>アンナイ</t>
    </rPh>
    <rPh sb="2" eb="4">
      <t>ツウチ</t>
    </rPh>
    <rPh sb="5" eb="7">
      <t>シリョウ</t>
    </rPh>
    <rPh sb="18" eb="19">
      <t>マイ</t>
    </rPh>
    <phoneticPr fontId="3"/>
  </si>
  <si>
    <t>備品購入費</t>
    <rPh sb="0" eb="2">
      <t>ビヒン</t>
    </rPh>
    <rPh sb="2" eb="5">
      <t>コウニュウヒ</t>
    </rPh>
    <phoneticPr fontId="3"/>
  </si>
  <si>
    <t>情報伝達用メガホン、強力ライト</t>
    <rPh sb="0" eb="2">
      <t>ジョウホウ</t>
    </rPh>
    <rPh sb="2" eb="5">
      <t>デンタツヨウ</t>
    </rPh>
    <rPh sb="10" eb="12">
      <t>キョウリョク</t>
    </rPh>
    <phoneticPr fontId="3"/>
  </si>
  <si>
    <t>訓練費</t>
    <rPh sb="0" eb="2">
      <t>クンレン</t>
    </rPh>
    <rPh sb="2" eb="3">
      <t>ヒ</t>
    </rPh>
    <phoneticPr fontId="3"/>
  </si>
  <si>
    <t>お茶＠100×30本</t>
    <rPh sb="1" eb="2">
      <t>チャ</t>
    </rPh>
    <rPh sb="9" eb="10">
      <t>ホン</t>
    </rPh>
    <phoneticPr fontId="3"/>
  </si>
  <si>
    <t>高砂市○○町○○１丁目２－１</t>
    <phoneticPr fontId="3"/>
  </si>
  <si>
    <t>高砂市○○町○○１丁目３－１</t>
    <phoneticPr fontId="3"/>
  </si>
  <si>
    <t>高砂　二郎</t>
    <rPh sb="0" eb="2">
      <t>タカサゴ</t>
    </rPh>
    <rPh sb="3" eb="5">
      <t>ジロウ</t>
    </rPh>
    <phoneticPr fontId="3"/>
  </si>
  <si>
    <t>副会長</t>
    <rPh sb="0" eb="3">
      <t>フクカイチョウ</t>
    </rPh>
    <phoneticPr fontId="3"/>
  </si>
  <si>
    <t>書記</t>
    <rPh sb="0" eb="2">
      <t>ショキ</t>
    </rPh>
    <phoneticPr fontId="3"/>
  </si>
  <si>
    <t>高砂　一子</t>
    <rPh sb="0" eb="2">
      <t>タカサゴ</t>
    </rPh>
    <rPh sb="3" eb="5">
      <t>イチコ</t>
    </rPh>
    <phoneticPr fontId="3"/>
  </si>
  <si>
    <t>会計</t>
    <rPh sb="0" eb="2">
      <t>カイケイ</t>
    </rPh>
    <phoneticPr fontId="3"/>
  </si>
  <si>
    <t>高砂　二子</t>
    <rPh sb="0" eb="2">
      <t>タカサゴ</t>
    </rPh>
    <rPh sb="3" eb="4">
      <t>ニ</t>
    </rPh>
    <rPh sb="4" eb="5">
      <t>コ</t>
    </rPh>
    <phoneticPr fontId="3"/>
  </si>
  <si>
    <t>監査</t>
    <rPh sb="0" eb="2">
      <t>カンサ</t>
    </rPh>
    <phoneticPr fontId="3"/>
  </si>
  <si>
    <t>高砂　三郎</t>
    <rPh sb="0" eb="2">
      <t>タカサゴ</t>
    </rPh>
    <rPh sb="3" eb="5">
      <t>サブロウ</t>
    </rPh>
    <phoneticPr fontId="3"/>
  </si>
  <si>
    <t>高砂　三子</t>
    <rPh sb="0" eb="2">
      <t>タカサゴ</t>
    </rPh>
    <rPh sb="3" eb="4">
      <t>サン</t>
    </rPh>
    <rPh sb="4" eb="5">
      <t>コ</t>
    </rPh>
    <phoneticPr fontId="3"/>
  </si>
  <si>
    <t>幹事</t>
    <rPh sb="0" eb="2">
      <t>カンジ</t>
    </rPh>
    <phoneticPr fontId="3"/>
  </si>
  <si>
    <t>高砂　四郎</t>
    <rPh sb="0" eb="2">
      <t>タカサゴ</t>
    </rPh>
    <rPh sb="3" eb="5">
      <t>シロウ</t>
    </rPh>
    <phoneticPr fontId="3"/>
  </si>
  <si>
    <t>高砂　五郎</t>
    <rPh sb="0" eb="2">
      <t>タカサゴ</t>
    </rPh>
    <rPh sb="3" eb="5">
      <t>ゴロウ</t>
    </rPh>
    <phoneticPr fontId="3"/>
  </si>
  <si>
    <t>高砂　四子</t>
    <rPh sb="0" eb="2">
      <t>タカサゴ</t>
    </rPh>
    <rPh sb="3" eb="4">
      <t>ヨン</t>
    </rPh>
    <rPh sb="4" eb="5">
      <t>コ</t>
    </rPh>
    <phoneticPr fontId="3"/>
  </si>
  <si>
    <t>高砂　五子</t>
    <rPh sb="0" eb="2">
      <t>タカサゴ</t>
    </rPh>
    <rPh sb="3" eb="4">
      <t>ゴ</t>
    </rPh>
    <rPh sb="4" eb="5">
      <t>コ</t>
    </rPh>
    <phoneticPr fontId="3"/>
  </si>
  <si>
    <t>高砂市○○町○○１丁目４－１</t>
    <phoneticPr fontId="3"/>
  </si>
  <si>
    <t>高砂市○○町○○１丁目５－１</t>
    <phoneticPr fontId="3"/>
  </si>
  <si>
    <t>高砂市○○町○○１丁目６－１</t>
    <phoneticPr fontId="3"/>
  </si>
  <si>
    <t>高砂市○○町○○１丁目７－１</t>
    <phoneticPr fontId="3"/>
  </si>
  <si>
    <t>高砂市○○町○○１丁目８－１</t>
    <phoneticPr fontId="3"/>
  </si>
  <si>
    <t>高砂市○○町○○１丁目９－１</t>
    <phoneticPr fontId="3"/>
  </si>
  <si>
    <t>高砂市○○町○○１丁目１０－１</t>
    <phoneticPr fontId="3"/>
  </si>
  <si>
    <t>高砂市○○町○○１丁目１１－１</t>
    <rPh sb="10" eb="11">
      <t>メ</t>
    </rPh>
    <phoneticPr fontId="3"/>
  </si>
  <si>
    <t>079-000-0000</t>
    <phoneticPr fontId="3"/>
  </si>
  <si>
    <t>090-0000-0000</t>
    <phoneticPr fontId="3"/>
  </si>
  <si>
    <t>○○</t>
    <phoneticPr fontId="3"/>
  </si>
  <si>
    <t>銀行</t>
  </si>
  <si>
    <t>支店</t>
  </si>
  <si>
    <t>○○ジチカイ　カイチョウ　タカサゴ　タロウ</t>
    <phoneticPr fontId="3"/>
  </si>
  <si>
    <t>○○自治会　会長　高砂　太郎</t>
    <rPh sb="2" eb="5">
      <t>ジチカイ</t>
    </rPh>
    <rPh sb="6" eb="8">
      <t>カイチョウ</t>
    </rPh>
    <rPh sb="9" eb="11">
      <t>タカサゴ</t>
    </rPh>
    <rPh sb="12" eb="14">
      <t>タロウ</t>
    </rPh>
    <phoneticPr fontId="3"/>
  </si>
  <si>
    <t>０００００００</t>
    <phoneticPr fontId="3"/>
  </si>
  <si>
    <t>普通</t>
  </si>
  <si>
    <t>学習会、防災訓練をとおし、地区住民の防災意識の啓発と高揚が図られた。</t>
    <rPh sb="0" eb="2">
      <t>ガクシュウ</t>
    </rPh>
    <rPh sb="2" eb="3">
      <t>カイ</t>
    </rPh>
    <rPh sb="4" eb="6">
      <t>ボウサイ</t>
    </rPh>
    <rPh sb="6" eb="8">
      <t>クンレン</t>
    </rPh>
    <rPh sb="13" eb="15">
      <t>チク</t>
    </rPh>
    <rPh sb="15" eb="17">
      <t>ジュウミン</t>
    </rPh>
    <rPh sb="18" eb="20">
      <t>ボウサイ</t>
    </rPh>
    <rPh sb="20" eb="22">
      <t>イシキ</t>
    </rPh>
    <rPh sb="23" eb="25">
      <t>ケイハツ</t>
    </rPh>
    <rPh sb="26" eb="28">
      <t>コウヨウ</t>
    </rPh>
    <rPh sb="29" eb="30">
      <t>ハカ</t>
    </rPh>
    <phoneticPr fontId="3"/>
  </si>
  <si>
    <t>防災研修会</t>
    <rPh sb="0" eb="5">
      <t>ボウサイケンシュウカイ</t>
    </rPh>
    <phoneticPr fontId="3"/>
  </si>
  <si>
    <t>災害用保存水＠130×50本、災害用トイレ袋＠800×10袋</t>
    <phoneticPr fontId="3"/>
  </si>
  <si>
    <t>講師謝礼金</t>
    <rPh sb="0" eb="2">
      <t>コウシ</t>
    </rPh>
    <rPh sb="2" eb="5">
      <t>シャレイキン</t>
    </rPh>
    <phoneticPr fontId="3"/>
  </si>
  <si>
    <t>案内通知、資料コピー　＠10×400枚</t>
    <phoneticPr fontId="3"/>
  </si>
  <si>
    <t>情報伝達用メガホン、強力ライト、モバイルバッテリー</t>
    <phoneticPr fontId="3"/>
  </si>
  <si>
    <t>お茶＠100×40本</t>
    <phoneticPr fontId="3"/>
  </si>
  <si>
    <t>会議等の内容</t>
    <rPh sb="0" eb="2">
      <t>カイギ</t>
    </rPh>
    <rPh sb="2" eb="3">
      <t>トウ</t>
    </rPh>
    <phoneticPr fontId="3"/>
  </si>
  <si>
    <t>訓練・学習・啓発等活動の内容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</si>
</sst>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
    <numFmt numFmtId="177" formatCode="#,##0&quot;円&quot;;[Red]\-#,##0&quot;円&quot;"/>
    <numFmt numFmtId="178" formatCode="m&quot;月&quot;d&quot;日&quot;;@"/>
    <numFmt numFmtId="179" formatCode="0&quot;世帯&quot;"/>
  </numFmts>
  <fonts count="28" x14ac:knownFonts="1">
    <font>
      <sz val="11"/>
      <color theme="1"/>
      <name val="HG丸ｺﾞｼｯｸM-PRO"/>
      <family val="2"/>
      <charset val="128"/>
    </font>
    <font>
      <sz val="11"/>
      <color theme="1"/>
      <name val="HG丸ｺﾞｼｯｸM-PRO"/>
      <family val="2"/>
      <charset val="128"/>
    </font>
    <font>
      <sz val="11"/>
      <color theme="1"/>
      <name val="ＭＳ 明朝"/>
      <family val="1"/>
      <charset val="128"/>
    </font>
    <font>
      <sz val="6"/>
      <name val="HG丸ｺﾞｼｯｸM-PRO"/>
      <family val="2"/>
      <charset val="128"/>
    </font>
    <font>
      <sz val="16"/>
      <color theme="1"/>
      <name val="ＭＳ 明朝"/>
      <family val="1"/>
      <charset val="128"/>
    </font>
    <font>
      <b/>
      <sz val="16"/>
      <color theme="1"/>
      <name val="ＭＳ 明朝"/>
      <family val="1"/>
      <charset val="128"/>
    </font>
    <font>
      <sz val="16"/>
      <color theme="1"/>
      <name val="HG丸ｺﾞｼｯｸM-PRO"/>
      <family val="2"/>
      <charset val="128"/>
    </font>
    <font>
      <sz val="11"/>
      <color rgb="FF92D050"/>
      <name val="HG丸ｺﾞｼｯｸM-PRO"/>
      <family val="2"/>
      <charset val="128"/>
    </font>
    <font>
      <sz val="16"/>
      <color theme="1"/>
      <name val="HG丸ｺﾞｼｯｸM-PRO"/>
      <family val="3"/>
      <charset val="128"/>
    </font>
    <font>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2"/>
      <color theme="1"/>
      <name val="HG丸ｺﾞｼｯｸM-PRO"/>
      <family val="2"/>
      <charset val="128"/>
    </font>
    <font>
      <sz val="14"/>
      <color theme="1"/>
      <name val="HG丸ｺﾞｼｯｸM-PRO"/>
      <family val="2"/>
      <charset val="128"/>
    </font>
    <font>
      <sz val="10"/>
      <color theme="1"/>
      <name val="HG丸ｺﾞｼｯｸM-PRO"/>
      <family val="2"/>
      <charset val="128"/>
    </font>
    <font>
      <u/>
      <sz val="11"/>
      <color theme="10"/>
      <name val="HG丸ｺﾞｼｯｸM-PRO"/>
      <family val="2"/>
      <charset val="128"/>
    </font>
    <font>
      <sz val="12"/>
      <color theme="1"/>
      <name val="HG丸ｺﾞｼｯｸM-PRO"/>
      <family val="3"/>
      <charset val="128"/>
    </font>
    <font>
      <sz val="14"/>
      <color theme="1"/>
      <name val="HG丸ｺﾞｼｯｸM-PRO"/>
      <family val="3"/>
      <charset val="128"/>
    </font>
    <font>
      <b/>
      <sz val="18"/>
      <color theme="1"/>
      <name val="HG丸ｺﾞｼｯｸM-PRO"/>
      <family val="3"/>
      <charset val="128"/>
    </font>
    <font>
      <sz val="12"/>
      <color theme="1"/>
      <name val="ＭＳ 明朝"/>
      <family val="1"/>
      <charset val="128"/>
    </font>
    <font>
      <sz val="11"/>
      <color theme="1"/>
      <name val="HG丸ｺﾞｼｯｸM-PRO"/>
      <family val="3"/>
      <charset val="128"/>
    </font>
    <font>
      <sz val="9"/>
      <color theme="1"/>
      <name val="ＭＳ 明朝"/>
      <family val="1"/>
      <charset val="128"/>
    </font>
    <font>
      <b/>
      <sz val="16"/>
      <color theme="1"/>
      <name val="HG丸ｺﾞｼｯｸM-PRO"/>
      <family val="3"/>
      <charset val="128"/>
    </font>
    <font>
      <sz val="22"/>
      <color theme="1"/>
      <name val="HG丸ｺﾞｼｯｸM-PRO"/>
      <family val="3"/>
      <charset val="128"/>
    </font>
    <font>
      <b/>
      <sz val="22"/>
      <color theme="1"/>
      <name val="HG丸ｺﾞｼｯｸM-PRO"/>
      <family val="3"/>
      <charset val="128"/>
    </font>
    <font>
      <sz val="20"/>
      <color theme="1"/>
      <name val="HG丸ｺﾞｼｯｸM-PRO"/>
      <family val="3"/>
      <charset val="128"/>
    </font>
    <font>
      <b/>
      <sz val="14"/>
      <color theme="1"/>
      <name val="HG丸ｺﾞｼｯｸM-PRO"/>
      <family val="3"/>
      <charset val="128"/>
    </font>
    <font>
      <sz val="11"/>
      <color rgb="FFFFFF00"/>
      <name val="HG丸ｺﾞｼｯｸM-PRO"/>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style="dotted">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9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justifyLastLine="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3" fontId="2"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Border="1">
      <alignment vertical="center"/>
    </xf>
    <xf numFmtId="0" fontId="2" fillId="0" borderId="8" xfId="0" applyFont="1" applyBorder="1">
      <alignment vertical="center"/>
    </xf>
    <xf numFmtId="0" fontId="2" fillId="0" borderId="0" xfId="0" applyFont="1" applyAlignment="1">
      <alignment horizontal="left" vertical="center" wrapText="1"/>
    </xf>
    <xf numFmtId="0" fontId="5" fillId="0" borderId="0" xfId="0" applyFont="1" applyAlignment="1">
      <alignment vertical="center" justifyLastLine="1"/>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justifyLastLine="1"/>
    </xf>
    <xf numFmtId="0" fontId="2" fillId="0" borderId="0"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3" xfId="0" applyFont="1" applyBorder="1">
      <alignment vertical="center"/>
    </xf>
    <xf numFmtId="0" fontId="2" fillId="0" borderId="13" xfId="0" applyFont="1" applyBorder="1" applyAlignment="1">
      <alignment vertical="distributed" textRotation="255" justifyLastLine="1"/>
    </xf>
    <xf numFmtId="0" fontId="2" fillId="0" borderId="14" xfId="0" applyFont="1" applyBorder="1" applyAlignment="1">
      <alignment vertical="distributed" textRotation="255" justifyLastLine="1"/>
    </xf>
    <xf numFmtId="0" fontId="2" fillId="0" borderId="13" xfId="0" applyFont="1" applyBorder="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176" fontId="2" fillId="0" borderId="0" xfId="0" applyNumberFormat="1" applyFont="1" applyBorder="1" applyAlignment="1">
      <alignment vertical="center"/>
    </xf>
    <xf numFmtId="176" fontId="2" fillId="0" borderId="8" xfId="0" applyNumberFormat="1"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2" fillId="0" borderId="7" xfId="0" applyFont="1" applyBorder="1" applyAlignment="1">
      <alignment vertical="center" shrinkToFit="1"/>
    </xf>
    <xf numFmtId="0" fontId="2" fillId="0" borderId="0" xfId="0" applyFont="1" applyBorder="1" applyAlignment="1">
      <alignment vertical="center" shrinkToFit="1"/>
    </xf>
    <xf numFmtId="0" fontId="0" fillId="2" borderId="1" xfId="0" applyFill="1" applyBorder="1" applyAlignment="1">
      <alignment horizontal="left" vertical="center"/>
    </xf>
    <xf numFmtId="0" fontId="0" fillId="2" borderId="2" xfId="0" applyFill="1" applyBorder="1" applyAlignment="1">
      <alignment horizontal="distributed" vertical="center" justifyLastLine="1"/>
    </xf>
    <xf numFmtId="0" fontId="0" fillId="2" borderId="1" xfId="0" applyFill="1" applyBorder="1" applyAlignment="1">
      <alignment horizontal="distributed" vertical="center" justifyLastLine="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14" fillId="2" borderId="1" xfId="0" applyFont="1" applyFill="1" applyBorder="1" applyAlignment="1">
      <alignment horizontal="center" vertical="center"/>
    </xf>
    <xf numFmtId="0" fontId="0" fillId="4" borderId="1" xfId="0" applyFill="1" applyBorder="1">
      <alignment vertical="center"/>
    </xf>
    <xf numFmtId="177" fontId="16" fillId="4" borderId="10" xfId="1" applyNumberFormat="1" applyFont="1" applyFill="1" applyBorder="1" applyAlignment="1">
      <alignment vertical="center"/>
    </xf>
    <xf numFmtId="177" fontId="16" fillId="4" borderId="11" xfId="1" applyNumberFormat="1" applyFont="1" applyFill="1" applyBorder="1" applyAlignment="1">
      <alignment vertical="center"/>
    </xf>
    <xf numFmtId="177" fontId="16" fillId="4" borderId="1" xfId="1" applyNumberFormat="1" applyFont="1" applyFill="1" applyBorder="1" applyAlignment="1">
      <alignment horizontal="right" vertical="center"/>
    </xf>
    <xf numFmtId="56" fontId="0" fillId="3" borderId="1" xfId="0" applyNumberForma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1" xfId="0" applyFont="1" applyFill="1" applyBorder="1" applyAlignment="1" applyProtection="1">
      <alignment horizontal="center" vertical="center" shrinkToFit="1"/>
      <protection locked="0"/>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2" xfId="0" applyFill="1" applyBorder="1" applyAlignment="1">
      <alignment horizontal="center" vertical="center"/>
    </xf>
    <xf numFmtId="0" fontId="0" fillId="4" borderId="0" xfId="0" applyFill="1">
      <alignment vertical="center"/>
    </xf>
    <xf numFmtId="0" fontId="2" fillId="0" borderId="0" xfId="0" applyFont="1" applyBorder="1" applyAlignment="1">
      <alignmen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3" fontId="2" fillId="0" borderId="0" xfId="0" applyNumberFormat="1" applyFont="1" applyAlignment="1">
      <alignment horizontal="center" vertical="center"/>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horizontal="righ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justifyLastLine="1"/>
    </xf>
    <xf numFmtId="0" fontId="2" fillId="0" borderId="5" xfId="0" applyFont="1" applyBorder="1" applyAlignment="1">
      <alignment vertical="center" justifyLastLine="1"/>
    </xf>
    <xf numFmtId="0" fontId="2" fillId="0" borderId="6" xfId="0" applyFont="1" applyBorder="1" applyAlignment="1">
      <alignment vertical="center" justifyLastLine="1"/>
    </xf>
    <xf numFmtId="0" fontId="2" fillId="0" borderId="7" xfId="0" applyFont="1" applyBorder="1" applyAlignment="1">
      <alignment vertical="center" justifyLastLine="1"/>
    </xf>
    <xf numFmtId="0" fontId="2" fillId="0" borderId="0" xfId="0" applyFont="1" applyBorder="1" applyAlignment="1">
      <alignment vertical="center" justifyLastLine="1"/>
    </xf>
    <xf numFmtId="0" fontId="2" fillId="0" borderId="8" xfId="0" applyFont="1" applyBorder="1" applyAlignment="1">
      <alignment vertical="center" justifyLastLine="1"/>
    </xf>
    <xf numFmtId="0" fontId="2" fillId="0" borderId="9" xfId="0" applyFont="1" applyBorder="1" applyAlignment="1">
      <alignment vertical="center" justifyLastLine="1"/>
    </xf>
    <xf numFmtId="0" fontId="2" fillId="0" borderId="10" xfId="0" applyFont="1" applyBorder="1" applyAlignment="1">
      <alignment vertical="center" justifyLastLine="1"/>
    </xf>
    <xf numFmtId="0" fontId="2" fillId="0" borderId="11" xfId="0" applyFont="1" applyBorder="1" applyAlignment="1">
      <alignment vertical="center" justifyLastLine="1"/>
    </xf>
    <xf numFmtId="0" fontId="2" fillId="0" borderId="0" xfId="0" applyFont="1" applyBorder="1" applyAlignment="1">
      <alignment horizontal="center" vertical="center" justifyLastLine="1"/>
    </xf>
    <xf numFmtId="0" fontId="2" fillId="0" borderId="0" xfId="0" applyFont="1" applyBorder="1" applyAlignment="1">
      <alignment horizontal="right" vertical="center" justifyLastLine="1"/>
    </xf>
    <xf numFmtId="0" fontId="0" fillId="2" borderId="3" xfId="0" applyFill="1" applyBorder="1" applyAlignment="1">
      <alignment horizontal="distributed" vertical="center" justifyLastLine="1"/>
    </xf>
    <xf numFmtId="0" fontId="0" fillId="2" borderId="17" xfId="0" applyFill="1" applyBorder="1" applyAlignment="1">
      <alignment horizontal="distributed" vertical="center" justifyLastLine="1"/>
    </xf>
    <xf numFmtId="0" fontId="2" fillId="0" borderId="9" xfId="0" applyFont="1" applyBorder="1">
      <alignment vertical="center"/>
    </xf>
    <xf numFmtId="0" fontId="2" fillId="0" borderId="10" xfId="0" applyFont="1" applyBorder="1">
      <alignment vertical="center"/>
    </xf>
    <xf numFmtId="0" fontId="2" fillId="0" borderId="0"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xf>
    <xf numFmtId="0" fontId="16" fillId="4" borderId="1" xfId="0" applyFont="1" applyFill="1" applyBorder="1" applyAlignment="1">
      <alignment horizontal="center" vertical="center"/>
    </xf>
    <xf numFmtId="0" fontId="0" fillId="3" borderId="1" xfId="0" applyFill="1" applyBorder="1" applyAlignment="1" applyProtection="1">
      <alignment horizontal="center" vertical="center"/>
      <protection locked="0"/>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xf>
    <xf numFmtId="38" fontId="0" fillId="2" borderId="16" xfId="1" applyFont="1" applyFill="1" applyBorder="1" applyAlignment="1">
      <alignment vertical="center"/>
    </xf>
    <xf numFmtId="38" fontId="0" fillId="2" borderId="12" xfId="1" applyFont="1" applyFill="1" applyBorder="1" applyAlignment="1">
      <alignment vertical="center"/>
    </xf>
    <xf numFmtId="0" fontId="0" fillId="2" borderId="1" xfId="0" applyFill="1" applyBorder="1">
      <alignment vertical="center"/>
    </xf>
    <xf numFmtId="0" fontId="0" fillId="2" borderId="1" xfId="0" applyFill="1" applyBorder="1" applyAlignment="1">
      <alignment horizontal="center" vertical="center"/>
    </xf>
    <xf numFmtId="0" fontId="0" fillId="3" borderId="1" xfId="0" applyFill="1" applyBorder="1" applyAlignment="1" applyProtection="1">
      <alignment horizontal="center" vertical="center"/>
      <protection locked="0"/>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0" fillId="4" borderId="1" xfId="0" applyFill="1" applyBorder="1" applyAlignment="1">
      <alignment horizontal="distributed" vertical="center" justifyLastLine="1"/>
    </xf>
    <xf numFmtId="0" fontId="0" fillId="4" borderId="0" xfId="0" applyFill="1" applyBorder="1">
      <alignment vertical="center"/>
    </xf>
    <xf numFmtId="0" fontId="0" fillId="4" borderId="0" xfId="0" applyFill="1" applyAlignment="1">
      <alignment horizontal="right" vertical="center"/>
    </xf>
    <xf numFmtId="0" fontId="0" fillId="4" borderId="0" xfId="0" applyFill="1"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pplyProtection="1">
      <alignment horizontal="center" vertical="center"/>
      <protection locked="0"/>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lignment vertical="center"/>
    </xf>
    <xf numFmtId="0" fontId="2" fillId="0" borderId="8" xfId="0" applyFont="1" applyBorder="1">
      <alignment vertical="center"/>
    </xf>
    <xf numFmtId="0" fontId="2" fillId="0" borderId="8" xfId="0" applyFont="1" applyBorder="1" applyAlignment="1">
      <alignment vertical="top"/>
    </xf>
    <xf numFmtId="0" fontId="2" fillId="0" borderId="11" xfId="0" applyFont="1" applyBorder="1" applyAlignment="1">
      <alignment vertical="top"/>
    </xf>
    <xf numFmtId="0" fontId="2" fillId="0" borderId="0" xfId="0" applyFont="1" applyAlignment="1">
      <alignment vertical="top"/>
    </xf>
    <xf numFmtId="0" fontId="2" fillId="0" borderId="0" xfId="0" applyFont="1" applyAlignment="1"/>
    <xf numFmtId="0"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right"/>
    </xf>
    <xf numFmtId="0" fontId="2" fillId="0" borderId="7" xfId="0" applyFont="1" applyBorder="1">
      <alignment vertical="center"/>
    </xf>
    <xf numFmtId="0" fontId="4" fillId="0" borderId="0" xfId="0" applyFont="1" applyAlignment="1">
      <alignment vertical="center"/>
    </xf>
    <xf numFmtId="0" fontId="10" fillId="4" borderId="0" xfId="0" applyFont="1" applyFill="1">
      <alignment vertical="center"/>
    </xf>
    <xf numFmtId="0" fontId="2" fillId="0" borderId="0" xfId="0" applyFont="1" applyAlignment="1">
      <alignment horizontal="distributed" vertical="center" shrinkToFit="1"/>
    </xf>
    <xf numFmtId="0" fontId="0" fillId="4"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38" fontId="0" fillId="3" borderId="1" xfId="1" applyFont="1" applyFill="1" applyBorder="1" applyAlignment="1" applyProtection="1">
      <alignment horizontal="center" vertical="center"/>
      <protection locked="0"/>
    </xf>
    <xf numFmtId="0" fontId="20" fillId="2" borderId="1" xfId="0" applyFont="1" applyFill="1" applyBorder="1" applyAlignment="1">
      <alignment horizontal="center" vertical="center"/>
    </xf>
    <xf numFmtId="0" fontId="0" fillId="2" borderId="1" xfId="0" applyFont="1" applyFill="1" applyBorder="1" applyAlignment="1">
      <alignment horizontal="distributed" vertical="center" indent="1" justifyLastLine="1"/>
    </xf>
    <xf numFmtId="177" fontId="16" fillId="4" borderId="1" xfId="1" applyNumberFormat="1" applyFont="1" applyFill="1" applyBorder="1" applyAlignment="1">
      <alignment horizontal="right" vertical="center"/>
    </xf>
    <xf numFmtId="0" fontId="0" fillId="4" borderId="2" xfId="0" applyFill="1" applyBorder="1" applyAlignment="1">
      <alignment vertical="center"/>
    </xf>
    <xf numFmtId="0" fontId="27" fillId="4" borderId="12" xfId="0" applyFont="1" applyFill="1" applyBorder="1" applyAlignment="1">
      <alignment vertical="center"/>
    </xf>
    <xf numFmtId="0" fontId="0" fillId="3" borderId="1" xfId="0" applyFill="1" applyBorder="1" applyAlignment="1" applyProtection="1">
      <alignment horizontal="center" vertical="center"/>
      <protection locked="0"/>
    </xf>
    <xf numFmtId="0" fontId="16" fillId="4" borderId="0" xfId="0" applyFont="1" applyFill="1">
      <alignment vertical="center"/>
    </xf>
    <xf numFmtId="0" fontId="0" fillId="7" borderId="0" xfId="0" applyFill="1">
      <alignment vertical="center"/>
    </xf>
    <xf numFmtId="0" fontId="23" fillId="7" borderId="0" xfId="0" applyFont="1" applyFill="1">
      <alignment vertical="center"/>
    </xf>
    <xf numFmtId="0" fontId="13" fillId="7" borderId="0" xfId="0" applyFont="1" applyFill="1">
      <alignment vertical="center"/>
    </xf>
    <xf numFmtId="0" fontId="7" fillId="7" borderId="0" xfId="0" applyFont="1" applyFill="1">
      <alignment vertical="center"/>
    </xf>
    <xf numFmtId="0" fontId="12" fillId="7" borderId="0" xfId="0" applyFont="1" applyFill="1">
      <alignment vertical="center"/>
    </xf>
    <xf numFmtId="0" fontId="0" fillId="7" borderId="0" xfId="0" applyFill="1" applyBorder="1" applyAlignment="1">
      <alignment horizontal="center" vertical="center"/>
    </xf>
    <xf numFmtId="0" fontId="0" fillId="7" borderId="0" xfId="0" applyFill="1" applyBorder="1">
      <alignment vertical="center"/>
    </xf>
    <xf numFmtId="0" fontId="9" fillId="7" borderId="0" xfId="0" applyFont="1" applyFill="1" applyBorder="1" applyAlignment="1">
      <alignment horizontal="center" vertical="center"/>
    </xf>
    <xf numFmtId="0" fontId="0" fillId="7" borderId="0" xfId="0" applyFill="1" applyBorder="1" applyAlignment="1">
      <alignment horizontal="distributed" vertical="center" justifyLastLine="1"/>
    </xf>
    <xf numFmtId="177" fontId="6" fillId="7" borderId="0" xfId="1" applyNumberFormat="1" applyFont="1" applyFill="1" applyBorder="1">
      <alignment vertical="center"/>
    </xf>
    <xf numFmtId="0" fontId="11" fillId="7" borderId="0" xfId="0" applyFont="1" applyFill="1">
      <alignment vertical="center"/>
    </xf>
    <xf numFmtId="0" fontId="11" fillId="7" borderId="0" xfId="0" applyFont="1" applyFill="1" applyBorder="1" applyAlignment="1">
      <alignment horizontal="left" vertical="center"/>
    </xf>
    <xf numFmtId="0" fontId="0" fillId="7" borderId="0" xfId="0" applyFill="1" applyBorder="1" applyAlignment="1">
      <alignment vertical="center"/>
    </xf>
    <xf numFmtId="0" fontId="9" fillId="7" borderId="0" xfId="0" applyFont="1" applyFill="1">
      <alignment vertical="center"/>
    </xf>
    <xf numFmtId="0" fontId="15" fillId="7" borderId="0" xfId="2" applyFill="1">
      <alignment vertical="center"/>
    </xf>
    <xf numFmtId="0" fontId="9" fillId="7" borderId="0" xfId="0" applyFont="1" applyFill="1" applyBorder="1" applyAlignment="1">
      <alignment horizontal="left" vertical="center"/>
    </xf>
    <xf numFmtId="0" fontId="0" fillId="7" borderId="7" xfId="0" applyFill="1" applyBorder="1" applyAlignment="1">
      <alignment vertical="center"/>
    </xf>
    <xf numFmtId="0" fontId="0" fillId="8" borderId="0" xfId="0" applyFill="1">
      <alignment vertical="center"/>
    </xf>
    <xf numFmtId="0" fontId="0" fillId="8" borderId="0" xfId="0" applyFill="1" applyBorder="1">
      <alignment vertical="center"/>
    </xf>
    <xf numFmtId="0" fontId="13" fillId="8" borderId="0" xfId="0" applyFont="1" applyFill="1">
      <alignment vertical="center"/>
    </xf>
    <xf numFmtId="0" fontId="23" fillId="8" borderId="0" xfId="0" applyFont="1" applyFill="1">
      <alignment vertical="center"/>
    </xf>
    <xf numFmtId="0" fontId="23" fillId="8" borderId="0" xfId="0" applyFont="1" applyFill="1" applyBorder="1">
      <alignment vertical="center"/>
    </xf>
    <xf numFmtId="0" fontId="0" fillId="8" borderId="0" xfId="0" applyFill="1" applyBorder="1" applyAlignment="1">
      <alignment vertical="center"/>
    </xf>
    <xf numFmtId="0" fontId="0" fillId="8" borderId="0" xfId="0" applyFill="1" applyAlignment="1">
      <alignment vertical="center"/>
    </xf>
    <xf numFmtId="0" fontId="0" fillId="8" borderId="0" xfId="0" applyFill="1" applyBorder="1" applyAlignment="1">
      <alignment vertical="center" textRotation="255" wrapText="1"/>
    </xf>
    <xf numFmtId="0" fontId="0" fillId="8" borderId="0" xfId="0" applyFill="1" applyBorder="1" applyAlignment="1">
      <alignment horizontal="left" vertical="center"/>
    </xf>
    <xf numFmtId="0" fontId="0" fillId="8" borderId="0" xfId="0" applyFill="1" applyBorder="1" applyAlignment="1">
      <alignment horizontal="left" vertical="center" wrapText="1"/>
    </xf>
    <xf numFmtId="0" fontId="0" fillId="8" borderId="0" xfId="0" applyFill="1" applyBorder="1" applyAlignment="1">
      <alignment vertical="center" wrapText="1"/>
    </xf>
    <xf numFmtId="0" fontId="9" fillId="8" borderId="0" xfId="0" applyFont="1" applyFill="1">
      <alignment vertical="center"/>
    </xf>
    <xf numFmtId="0" fontId="9" fillId="8" borderId="0" xfId="0" applyFont="1" applyFill="1" applyBorder="1">
      <alignment vertical="center"/>
    </xf>
    <xf numFmtId="0" fontId="12" fillId="8" borderId="0" xfId="0" applyFont="1" applyFill="1">
      <alignment vertical="center"/>
    </xf>
    <xf numFmtId="56" fontId="17" fillId="8" borderId="0" xfId="0" applyNumberFormat="1" applyFont="1" applyFill="1" applyBorder="1" applyAlignment="1">
      <alignment horizontal="center" vertical="center"/>
    </xf>
    <xf numFmtId="0" fontId="0" fillId="8" borderId="0" xfId="0" applyFill="1" applyBorder="1" applyAlignment="1">
      <alignment horizontal="center" vertical="center"/>
    </xf>
    <xf numFmtId="0" fontId="11" fillId="8" borderId="0" xfId="0" applyFont="1" applyFill="1" applyBorder="1" applyAlignment="1">
      <alignment horizontal="left" vertical="center"/>
    </xf>
    <xf numFmtId="0" fontId="11" fillId="8" borderId="0" xfId="0" applyFont="1" applyFill="1">
      <alignment vertical="center"/>
    </xf>
    <xf numFmtId="0" fontId="22" fillId="8" borderId="0" xfId="0" applyFont="1" applyFill="1">
      <alignment vertical="center"/>
    </xf>
    <xf numFmtId="0" fontId="23" fillId="8" borderId="0" xfId="0" applyFont="1" applyFill="1" applyBorder="1" applyAlignment="1">
      <alignment horizontal="distributed" vertical="center" justifyLastLine="1"/>
    </xf>
    <xf numFmtId="0" fontId="9" fillId="8" borderId="0" xfId="0" applyFont="1" applyFill="1" applyBorder="1" applyAlignment="1">
      <alignment horizontal="left" vertical="center"/>
    </xf>
    <xf numFmtId="0" fontId="0" fillId="3" borderId="1" xfId="0" applyFill="1" applyBorder="1" applyAlignment="1" applyProtection="1">
      <alignment horizontal="center" vertical="center" shrinkToFit="1"/>
      <protection locked="0"/>
    </xf>
    <xf numFmtId="0" fontId="15" fillId="3" borderId="1" xfId="2" applyFill="1" applyBorder="1" applyAlignment="1" applyProtection="1">
      <alignment horizontal="center" vertical="center"/>
      <protection locked="0"/>
    </xf>
    <xf numFmtId="0" fontId="0" fillId="2" borderId="1" xfId="0" applyFill="1" applyBorder="1" applyAlignment="1">
      <alignment horizontal="distributed" vertical="center" indent="3" justifyLastLine="1"/>
    </xf>
    <xf numFmtId="0" fontId="0" fillId="2" borderId="1" xfId="0" applyFill="1" applyBorder="1">
      <alignment vertical="center"/>
    </xf>
    <xf numFmtId="0" fontId="0" fillId="2" borderId="1" xfId="0" applyFill="1" applyBorder="1" applyAlignment="1">
      <alignment vertical="center" shrinkToFi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2" borderId="33" xfId="0" applyFill="1" applyBorder="1" applyAlignment="1">
      <alignment horizontal="center" vertical="center"/>
    </xf>
    <xf numFmtId="0" fontId="0" fillId="2" borderId="16"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 xfId="0" applyFill="1" applyBorder="1" applyAlignment="1">
      <alignment horizontal="left" vertical="center" indent="1"/>
    </xf>
    <xf numFmtId="0" fontId="0" fillId="2" borderId="16" xfId="0" applyFill="1" applyBorder="1" applyAlignment="1">
      <alignment horizontal="left" vertical="center" indent="1"/>
    </xf>
    <xf numFmtId="0" fontId="0" fillId="2" borderId="33" xfId="0" applyFill="1" applyBorder="1" applyAlignment="1">
      <alignment horizontal="left" vertical="center" indent="1"/>
    </xf>
    <xf numFmtId="0" fontId="0" fillId="2" borderId="2" xfId="0" applyFill="1" applyBorder="1" applyAlignment="1">
      <alignment horizontal="left" vertical="center" shrinkToFit="1"/>
    </xf>
    <xf numFmtId="0" fontId="0" fillId="2" borderId="33" xfId="0" applyFill="1" applyBorder="1" applyAlignment="1">
      <alignment horizontal="left" vertical="center" shrinkToFit="1"/>
    </xf>
    <xf numFmtId="0" fontId="0" fillId="3" borderId="2"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2" xfId="0" applyFill="1" applyBorder="1" applyAlignment="1" applyProtection="1">
      <alignment horizontal="left" vertical="center" shrinkToFit="1"/>
      <protection locked="0"/>
    </xf>
    <xf numFmtId="0" fontId="0" fillId="3" borderId="2"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4" borderId="0" xfId="0" applyFill="1" applyAlignment="1">
      <alignment horizontal="center" vertical="center"/>
    </xf>
    <xf numFmtId="0" fontId="9" fillId="7" borderId="0" xfId="0" applyFont="1" applyFill="1" applyBorder="1" applyAlignment="1">
      <alignment horizontal="left" vertical="center"/>
    </xf>
    <xf numFmtId="0" fontId="0" fillId="3" borderId="14"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2" borderId="3" xfId="0" applyFill="1" applyBorder="1" applyAlignment="1">
      <alignment horizontal="center" vertical="center" justifyLastLine="1"/>
    </xf>
    <xf numFmtId="0" fontId="0" fillId="2" borderId="13" xfId="0" applyFill="1" applyBorder="1" applyAlignment="1">
      <alignment horizontal="center" vertical="center" justifyLastLine="1"/>
    </xf>
    <xf numFmtId="0" fontId="0" fillId="2" borderId="14" xfId="0" applyFill="1" applyBorder="1" applyAlignment="1">
      <alignment horizontal="center" vertical="center" justifyLastLine="1"/>
    </xf>
    <xf numFmtId="0" fontId="0" fillId="2" borderId="12" xfId="0" applyFill="1" applyBorder="1" applyAlignment="1">
      <alignment horizontal="center" vertical="center"/>
    </xf>
    <xf numFmtId="0" fontId="0" fillId="3" borderId="1" xfId="0" applyFill="1" applyBorder="1" applyAlignment="1" applyProtection="1">
      <alignment vertical="center" shrinkToFit="1"/>
      <protection locked="0"/>
    </xf>
    <xf numFmtId="38" fontId="0" fillId="3" borderId="2" xfId="1" applyFont="1" applyFill="1" applyBorder="1" applyProtection="1">
      <alignment vertical="center"/>
      <protection locked="0"/>
    </xf>
    <xf numFmtId="38" fontId="0" fillId="3" borderId="16" xfId="1" applyFont="1" applyFill="1" applyBorder="1" applyProtection="1">
      <alignment vertical="center"/>
      <protection locked="0"/>
    </xf>
    <xf numFmtId="38" fontId="0" fillId="3" borderId="12" xfId="1" applyFont="1" applyFill="1" applyBorder="1" applyProtection="1">
      <alignment vertical="center"/>
      <protection locked="0"/>
    </xf>
    <xf numFmtId="0" fontId="0" fillId="4" borderId="1" xfId="0" applyFill="1" applyBorder="1" applyAlignment="1">
      <alignment horizontal="center" vertical="center"/>
    </xf>
    <xf numFmtId="0" fontId="11" fillId="4"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38" fontId="0" fillId="2" borderId="2" xfId="1" applyFont="1" applyFill="1" applyBorder="1" applyAlignment="1">
      <alignment horizontal="center" vertical="center"/>
    </xf>
    <xf numFmtId="38" fontId="0" fillId="2" borderId="16" xfId="1" applyFont="1" applyFill="1" applyBorder="1" applyAlignment="1">
      <alignment horizontal="center" vertical="center"/>
    </xf>
    <xf numFmtId="38" fontId="0" fillId="2" borderId="12" xfId="1" applyFont="1" applyFill="1" applyBorder="1" applyAlignment="1">
      <alignment horizontal="center" vertical="center"/>
    </xf>
    <xf numFmtId="38" fontId="18" fillId="4" borderId="1" xfId="1" applyFont="1" applyFill="1" applyBorder="1" applyAlignment="1">
      <alignment horizontal="center" vertical="center"/>
    </xf>
    <xf numFmtId="0" fontId="0" fillId="2" borderId="2" xfId="0" applyFill="1" applyBorder="1" applyAlignment="1">
      <alignment horizontal="right" vertical="center"/>
    </xf>
    <xf numFmtId="0" fontId="0" fillId="2" borderId="16" xfId="0" applyFill="1" applyBorder="1" applyAlignment="1">
      <alignment horizontal="right" vertical="center"/>
    </xf>
    <xf numFmtId="0" fontId="0" fillId="2" borderId="12" xfId="0" applyFill="1" applyBorder="1" applyAlignment="1">
      <alignment horizontal="right" vertical="center"/>
    </xf>
    <xf numFmtId="0" fontId="0" fillId="3" borderId="1" xfId="0" applyFill="1" applyBorder="1" applyAlignment="1" applyProtection="1">
      <alignment horizontal="center" vertical="center"/>
      <protection locked="0"/>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12" xfId="0" applyFill="1" applyBorder="1" applyAlignment="1">
      <alignment horizontal="left" vertical="center"/>
    </xf>
    <xf numFmtId="58"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56" fontId="17"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justifyLastLine="1"/>
    </xf>
    <xf numFmtId="0" fontId="12" fillId="5" borderId="1" xfId="0" applyFont="1" applyFill="1" applyBorder="1" applyAlignment="1">
      <alignment horizontal="center" vertical="center"/>
    </xf>
    <xf numFmtId="0" fontId="8" fillId="4" borderId="4" xfId="0" applyFont="1" applyFill="1" applyBorder="1" applyAlignment="1">
      <alignment horizontal="center" vertical="center" justifyLastLine="1"/>
    </xf>
    <xf numFmtId="0" fontId="8" fillId="4" borderId="5" xfId="0" applyFont="1" applyFill="1" applyBorder="1" applyAlignment="1">
      <alignment horizontal="center" vertical="center" justifyLastLine="1"/>
    </xf>
    <xf numFmtId="0" fontId="8" fillId="4" borderId="6" xfId="0" applyFont="1" applyFill="1" applyBorder="1" applyAlignment="1">
      <alignment horizontal="center" vertical="center" justifyLastLine="1"/>
    </xf>
    <xf numFmtId="0" fontId="8" fillId="4" borderId="9" xfId="0" applyFont="1" applyFill="1" applyBorder="1" applyAlignment="1">
      <alignment horizontal="center" vertical="center" justifyLastLine="1"/>
    </xf>
    <xf numFmtId="0" fontId="8" fillId="4" borderId="10" xfId="0" applyFont="1" applyFill="1" applyBorder="1" applyAlignment="1">
      <alignment horizontal="center" vertical="center" justifyLastLine="1"/>
    </xf>
    <xf numFmtId="0" fontId="8" fillId="4" borderId="11" xfId="0" applyFont="1" applyFill="1" applyBorder="1" applyAlignment="1">
      <alignment horizontal="center" vertical="center" justifyLastLine="1"/>
    </xf>
    <xf numFmtId="177" fontId="6" fillId="4" borderId="4" xfId="1" applyNumberFormat="1" applyFont="1" applyFill="1" applyBorder="1" applyAlignment="1">
      <alignment horizontal="right" vertical="center"/>
    </xf>
    <xf numFmtId="177" fontId="6" fillId="4" borderId="5" xfId="1" applyNumberFormat="1" applyFont="1" applyFill="1" applyBorder="1" applyAlignment="1">
      <alignment horizontal="right" vertical="center"/>
    </xf>
    <xf numFmtId="177" fontId="6" fillId="4" borderId="6" xfId="1" applyNumberFormat="1" applyFont="1" applyFill="1" applyBorder="1" applyAlignment="1">
      <alignment horizontal="right" vertical="center"/>
    </xf>
    <xf numFmtId="177" fontId="6" fillId="4" borderId="9" xfId="1" applyNumberFormat="1" applyFont="1" applyFill="1" applyBorder="1" applyAlignment="1">
      <alignment horizontal="right" vertical="center"/>
    </xf>
    <xf numFmtId="177" fontId="6" fillId="4" borderId="10" xfId="1" applyNumberFormat="1" applyFont="1" applyFill="1" applyBorder="1" applyAlignment="1">
      <alignment horizontal="right" vertical="center"/>
    </xf>
    <xf numFmtId="177" fontId="6" fillId="4" borderId="11" xfId="1" applyNumberFormat="1" applyFont="1" applyFill="1" applyBorder="1" applyAlignment="1">
      <alignment horizontal="right" vertical="center"/>
    </xf>
    <xf numFmtId="0" fontId="8" fillId="4" borderId="7" xfId="0" applyFont="1" applyFill="1" applyBorder="1" applyAlignment="1">
      <alignment horizontal="center" vertical="center" justifyLastLine="1"/>
    </xf>
    <xf numFmtId="0" fontId="8" fillId="4" borderId="0" xfId="0" applyFont="1" applyFill="1" applyBorder="1" applyAlignment="1">
      <alignment horizontal="center" vertical="center" justifyLastLine="1"/>
    </xf>
    <xf numFmtId="0" fontId="8" fillId="4" borderId="8" xfId="0" applyFont="1" applyFill="1" applyBorder="1" applyAlignment="1">
      <alignment horizontal="center" vertical="center" justifyLastLine="1"/>
    </xf>
    <xf numFmtId="0" fontId="22" fillId="4" borderId="16" xfId="0" applyFont="1" applyFill="1" applyBorder="1" applyAlignment="1">
      <alignment horizontal="distributed" vertical="center" justifyLastLine="1"/>
    </xf>
    <xf numFmtId="0" fontId="22" fillId="4" borderId="12" xfId="0" applyFont="1" applyFill="1" applyBorder="1" applyAlignment="1">
      <alignment horizontal="distributed" vertical="center" justifyLastLine="1"/>
    </xf>
    <xf numFmtId="177" fontId="6" fillId="4" borderId="7" xfId="1" applyNumberFormat="1" applyFont="1" applyFill="1" applyBorder="1" applyAlignment="1">
      <alignment horizontal="right" vertical="center"/>
    </xf>
    <xf numFmtId="177" fontId="6" fillId="4" borderId="0" xfId="1" applyNumberFormat="1" applyFont="1" applyFill="1" applyBorder="1" applyAlignment="1">
      <alignment horizontal="right" vertical="center"/>
    </xf>
    <xf numFmtId="177" fontId="6" fillId="4" borderId="8" xfId="1" applyNumberFormat="1" applyFont="1" applyFill="1" applyBorder="1" applyAlignment="1">
      <alignment horizontal="right" vertical="center"/>
    </xf>
    <xf numFmtId="177" fontId="16" fillId="4" borderId="14" xfId="1" applyNumberFormat="1" applyFont="1" applyFill="1" applyBorder="1" applyAlignment="1">
      <alignment vertical="center"/>
    </xf>
    <xf numFmtId="38" fontId="16" fillId="4" borderId="9" xfId="1" applyFont="1" applyFill="1" applyBorder="1" applyAlignment="1">
      <alignment horizontal="right" vertical="center"/>
    </xf>
    <xf numFmtId="38" fontId="16" fillId="4" borderId="10" xfId="1" applyFont="1" applyFill="1" applyBorder="1" applyAlignment="1">
      <alignment horizontal="right" vertical="center"/>
    </xf>
    <xf numFmtId="177" fontId="16" fillId="4" borderId="1" xfId="1" applyNumberFormat="1" applyFont="1" applyFill="1" applyBorder="1" applyAlignment="1">
      <alignment horizontal="right" vertical="center"/>
    </xf>
    <xf numFmtId="177" fontId="22" fillId="4" borderId="2" xfId="1" applyNumberFormat="1" applyFont="1" applyFill="1" applyBorder="1" applyAlignment="1">
      <alignment vertical="center"/>
    </xf>
    <xf numFmtId="177" fontId="22" fillId="4" borderId="16" xfId="1" applyNumberFormat="1" applyFont="1" applyFill="1" applyBorder="1" applyAlignment="1">
      <alignment vertical="center"/>
    </xf>
    <xf numFmtId="177" fontId="16" fillId="4" borderId="4" xfId="1" applyNumberFormat="1" applyFont="1" applyFill="1" applyBorder="1" applyAlignment="1">
      <alignment horizontal="left" vertical="center"/>
    </xf>
    <xf numFmtId="177" fontId="16" fillId="4" borderId="5" xfId="1" applyNumberFormat="1" applyFont="1" applyFill="1" applyBorder="1" applyAlignment="1">
      <alignment horizontal="left" vertical="center"/>
    </xf>
    <xf numFmtId="177" fontId="16" fillId="4" borderId="6" xfId="1" applyNumberFormat="1" applyFont="1" applyFill="1" applyBorder="1" applyAlignment="1">
      <alignment horizontal="left" vertical="center"/>
    </xf>
    <xf numFmtId="177" fontId="16" fillId="4" borderId="1" xfId="1" applyNumberFormat="1" applyFont="1" applyFill="1" applyBorder="1" applyAlignment="1">
      <alignment vertical="center"/>
    </xf>
    <xf numFmtId="0" fontId="0" fillId="4" borderId="1" xfId="0" applyFill="1" applyBorder="1" applyAlignment="1">
      <alignment horizontal="left" vertical="center"/>
    </xf>
    <xf numFmtId="0" fontId="10" fillId="5" borderId="2"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2" xfId="0" applyFont="1"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textRotation="255" wrapText="1"/>
    </xf>
    <xf numFmtId="0" fontId="0" fillId="5" borderId="2" xfId="0" applyFill="1" applyBorder="1" applyAlignment="1">
      <alignment horizontal="center" vertical="center"/>
    </xf>
    <xf numFmtId="0" fontId="0" fillId="5" borderId="16" xfId="0" applyFill="1" applyBorder="1" applyAlignment="1">
      <alignment horizontal="center" vertical="center"/>
    </xf>
    <xf numFmtId="0" fontId="0" fillId="5" borderId="12" xfId="0" applyFill="1" applyBorder="1" applyAlignment="1">
      <alignment horizontal="center"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0"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xf>
    <xf numFmtId="0" fontId="0" fillId="4" borderId="16" xfId="0" applyFill="1" applyBorder="1" applyAlignment="1">
      <alignment horizontal="left" vertical="center"/>
    </xf>
    <xf numFmtId="0" fontId="0" fillId="4" borderId="12" xfId="0" applyFill="1" applyBorder="1" applyAlignment="1">
      <alignment horizontal="left" vertical="center"/>
    </xf>
    <xf numFmtId="0" fontId="0" fillId="7" borderId="7" xfId="0" applyFill="1" applyBorder="1" applyAlignment="1">
      <alignment horizontal="center" vertical="center" wrapText="1"/>
    </xf>
    <xf numFmtId="0" fontId="0" fillId="7" borderId="0" xfId="0" applyFill="1" applyAlignment="1">
      <alignment horizontal="center" vertical="center" wrapText="1"/>
    </xf>
    <xf numFmtId="0" fontId="16" fillId="4" borderId="2" xfId="0" applyFont="1" applyFill="1" applyBorder="1" applyAlignment="1">
      <alignment horizontal="right" vertical="center"/>
    </xf>
    <xf numFmtId="0" fontId="16" fillId="4" borderId="16" xfId="0" applyFont="1" applyFill="1" applyBorder="1" applyAlignment="1">
      <alignment horizontal="right" vertical="center"/>
    </xf>
    <xf numFmtId="0" fontId="16" fillId="4" borderId="12" xfId="0" applyFont="1" applyFill="1" applyBorder="1" applyAlignment="1">
      <alignment horizontal="right" vertical="center"/>
    </xf>
    <xf numFmtId="38" fontId="0" fillId="2" borderId="2" xfId="0" applyNumberFormat="1" applyFill="1" applyBorder="1" applyAlignment="1">
      <alignment horizontal="right" vertical="center"/>
    </xf>
    <xf numFmtId="0" fontId="0" fillId="4" borderId="2" xfId="0" applyFill="1" applyBorder="1" applyAlignment="1">
      <alignment horizontal="center" vertical="center"/>
    </xf>
    <xf numFmtId="0" fontId="0" fillId="4" borderId="12" xfId="0" applyFill="1" applyBorder="1" applyAlignment="1">
      <alignment horizontal="center" vertical="center"/>
    </xf>
    <xf numFmtId="38" fontId="0" fillId="3" borderId="2" xfId="1" applyFont="1" applyFill="1" applyBorder="1" applyAlignment="1" applyProtection="1">
      <alignment horizontal="center" vertical="center"/>
      <protection locked="0"/>
    </xf>
    <xf numFmtId="38" fontId="0" fillId="3" borderId="16" xfId="1" applyFont="1" applyFill="1" applyBorder="1" applyAlignment="1" applyProtection="1">
      <alignment horizontal="center" vertical="center"/>
      <protection locked="0"/>
    </xf>
    <xf numFmtId="38" fontId="0" fillId="3" borderId="12" xfId="1" applyFont="1" applyFill="1" applyBorder="1" applyAlignment="1" applyProtection="1">
      <alignment horizontal="center" vertical="center"/>
      <protection locked="0"/>
    </xf>
    <xf numFmtId="0" fontId="10" fillId="4" borderId="0" xfId="0" applyFont="1" applyFill="1" applyAlignment="1">
      <alignment horizontal="left"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2" xfId="0" applyFill="1" applyBorder="1" applyAlignment="1">
      <alignment horizontal="center" vertical="center"/>
    </xf>
    <xf numFmtId="0" fontId="15" fillId="3" borderId="56" xfId="2" applyFill="1" applyBorder="1" applyAlignment="1" applyProtection="1">
      <alignment horizontal="center" vertical="center"/>
      <protection locked="0"/>
    </xf>
    <xf numFmtId="0" fontId="15" fillId="3" borderId="50" xfId="2" applyFill="1" applyBorder="1" applyAlignment="1" applyProtection="1">
      <alignment horizontal="center" vertical="center"/>
      <protection locked="0"/>
    </xf>
    <xf numFmtId="0" fontId="15" fillId="3" borderId="51" xfId="2" applyFill="1" applyBorder="1" applyAlignment="1" applyProtection="1">
      <alignment horizontal="center" vertical="center"/>
      <protection locked="0"/>
    </xf>
    <xf numFmtId="0" fontId="0" fillId="6" borderId="50" xfId="0" applyFill="1" applyBorder="1" applyAlignment="1">
      <alignment horizontal="center" vertical="center" wrapText="1"/>
    </xf>
    <xf numFmtId="0" fontId="0" fillId="6" borderId="50" xfId="0" applyFill="1" applyBorder="1" applyAlignment="1">
      <alignment horizontal="center" vertical="center"/>
    </xf>
    <xf numFmtId="0" fontId="0" fillId="6" borderId="51"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6" borderId="55" xfId="0" applyFill="1" applyBorder="1" applyAlignment="1">
      <alignment horizontal="left" vertical="center" indent="1"/>
    </xf>
    <xf numFmtId="0" fontId="0" fillId="6" borderId="32" xfId="0" applyFill="1" applyBorder="1" applyAlignment="1">
      <alignment horizontal="left" vertical="center" indent="1"/>
    </xf>
    <xf numFmtId="0" fontId="0" fillId="6" borderId="3" xfId="0" applyFill="1" applyBorder="1" applyAlignment="1">
      <alignment horizontal="left" vertical="center" inden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6" borderId="53" xfId="0" applyFill="1" applyBorder="1" applyAlignment="1">
      <alignment horizontal="left" vertical="center" wrapText="1" indent="1"/>
    </xf>
    <xf numFmtId="0" fontId="0" fillId="6" borderId="54" xfId="0" applyFill="1" applyBorder="1" applyAlignment="1">
      <alignment horizontal="left" vertical="center" wrapText="1" indent="1"/>
    </xf>
    <xf numFmtId="0" fontId="0" fillId="6" borderId="55" xfId="0" applyFill="1" applyBorder="1" applyAlignment="1">
      <alignment horizontal="left" vertical="center" wrapText="1" indent="1"/>
    </xf>
    <xf numFmtId="0" fontId="15" fillId="3" borderId="49" xfId="2"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3" borderId="12" xfId="0" applyNumberFormat="1" applyFill="1" applyBorder="1" applyAlignment="1" applyProtection="1">
      <alignment horizontal="center" vertical="center"/>
      <protection locked="0"/>
    </xf>
    <xf numFmtId="0" fontId="0" fillId="2" borderId="3" xfId="0" applyFill="1" applyBorder="1" applyAlignment="1">
      <alignment horizontal="center" vertical="center" wrapText="1" justifyLastLine="1"/>
    </xf>
    <xf numFmtId="0" fontId="0" fillId="2" borderId="2" xfId="0"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0" fillId="2" borderId="12" xfId="0" applyFill="1" applyBorder="1" applyAlignment="1">
      <alignment horizontal="distributed" vertical="center" justifyLastLine="1"/>
    </xf>
    <xf numFmtId="0" fontId="2" fillId="0" borderId="1" xfId="0" applyFont="1" applyBorder="1" applyAlignment="1">
      <alignment horizontal="distributed" vertical="center" justifyLastLine="1"/>
    </xf>
    <xf numFmtId="38"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2" fillId="0" borderId="7" xfId="0" applyNumberFormat="1" applyFont="1" applyBorder="1" applyAlignment="1">
      <alignment horizontal="right" vertical="center"/>
    </xf>
    <xf numFmtId="0" fontId="2"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indent="1"/>
    </xf>
    <xf numFmtId="0" fontId="2"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distributed" vertical="center" justifyLastLine="1"/>
    </xf>
    <xf numFmtId="0" fontId="2" fillId="0" borderId="0" xfId="0" applyFont="1" applyBorder="1" applyAlignment="1">
      <alignment horizontal="center" vertical="center" justifyLastLine="1"/>
    </xf>
    <xf numFmtId="0" fontId="2" fillId="0" borderId="0" xfId="0" applyFont="1" applyAlignment="1">
      <alignment horizontal="left" vertical="center" wrapText="1"/>
    </xf>
    <xf numFmtId="0" fontId="2" fillId="0" borderId="1" xfId="0" applyFont="1" applyBorder="1" applyAlignment="1">
      <alignment horizontal="distributed" vertical="center" indent="4"/>
    </xf>
    <xf numFmtId="0" fontId="2" fillId="0" borderId="2" xfId="0" applyFont="1" applyBorder="1" applyAlignment="1">
      <alignment horizontal="distributed" vertical="center" indent="4"/>
    </xf>
    <xf numFmtId="0" fontId="2" fillId="0" borderId="0" xfId="0" applyFont="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38" fontId="2" fillId="0" borderId="2" xfId="1" applyFont="1" applyBorder="1" applyAlignment="1">
      <alignment horizontal="right" vertical="center"/>
    </xf>
    <xf numFmtId="38" fontId="2" fillId="0" borderId="16" xfId="1" applyFont="1" applyBorder="1" applyAlignment="1">
      <alignment horizontal="right" vertical="center"/>
    </xf>
    <xf numFmtId="0" fontId="2" fillId="0" borderId="7"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8" xfId="0" applyFont="1" applyBorder="1" applyAlignment="1">
      <alignment vertical="center" shrinkToFit="1"/>
    </xf>
    <xf numFmtId="0" fontId="2" fillId="0" borderId="13" xfId="0" applyFont="1" applyBorder="1" applyAlignment="1">
      <alignment horizontal="left" vertical="center" shrinkToFit="1"/>
    </xf>
    <xf numFmtId="0" fontId="2" fillId="0" borderId="0" xfId="0" applyFont="1" applyAlignment="1">
      <alignment horizontal="right" vertical="center"/>
    </xf>
    <xf numFmtId="0" fontId="2" fillId="0" borderId="1" xfId="0" applyFont="1" applyBorder="1" applyAlignment="1">
      <alignment horizontal="center" vertical="center" shrinkToFit="1"/>
    </xf>
    <xf numFmtId="0" fontId="2" fillId="0" borderId="4" xfId="0" applyFont="1" applyBorder="1" applyAlignment="1">
      <alignment horizontal="right" vertical="center" shrinkToFit="1"/>
    </xf>
    <xf numFmtId="0" fontId="2" fillId="0" borderId="6" xfId="0" applyFont="1" applyBorder="1" applyAlignment="1">
      <alignment horizontal="right" vertical="center" shrinkToFit="1"/>
    </xf>
    <xf numFmtId="38" fontId="2" fillId="0" borderId="13" xfId="1" applyFont="1" applyBorder="1" applyAlignment="1">
      <alignment horizontal="right" vertical="center" shrinkToFit="1"/>
    </xf>
    <xf numFmtId="178" fontId="2" fillId="0" borderId="7" xfId="0" applyNumberFormat="1" applyFont="1" applyBorder="1" applyAlignment="1">
      <alignment horizontal="left" vertical="center" shrinkToFit="1"/>
    </xf>
    <xf numFmtId="178" fontId="2" fillId="0" borderId="0" xfId="0" applyNumberFormat="1" applyFont="1" applyBorder="1" applyAlignment="1">
      <alignment horizontal="left" vertical="center" shrinkToFit="1"/>
    </xf>
    <xf numFmtId="178" fontId="2" fillId="0" borderId="8" xfId="0" applyNumberFormat="1" applyFont="1" applyBorder="1" applyAlignment="1">
      <alignment horizontal="left" vertical="center" shrinkToFit="1"/>
    </xf>
    <xf numFmtId="38" fontId="2" fillId="0" borderId="7" xfId="1" applyFont="1" applyBorder="1" applyAlignment="1">
      <alignment vertical="center" shrinkToFit="1"/>
    </xf>
    <xf numFmtId="38" fontId="2" fillId="0" borderId="8" xfId="1" applyFont="1" applyBorder="1" applyAlignment="1">
      <alignment vertical="center" shrinkToFit="1"/>
    </xf>
    <xf numFmtId="38" fontId="2" fillId="0" borderId="4" xfId="1" applyFont="1" applyBorder="1" applyAlignment="1">
      <alignment vertical="center" shrinkToFit="1"/>
    </xf>
    <xf numFmtId="38" fontId="2" fillId="0" borderId="6" xfId="1" applyFont="1" applyBorder="1" applyAlignment="1">
      <alignment vertical="center" shrinkToFit="1"/>
    </xf>
    <xf numFmtId="178" fontId="2" fillId="0" borderId="13" xfId="0" applyNumberFormat="1" applyFont="1" applyBorder="1" applyAlignment="1">
      <alignment horizontal="lef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178" fontId="2" fillId="0" borderId="4" xfId="0" applyNumberFormat="1" applyFont="1" applyBorder="1" applyAlignment="1">
      <alignment horizontal="left" vertical="center" shrinkToFit="1"/>
    </xf>
    <xf numFmtId="178" fontId="2" fillId="0" borderId="5" xfId="0" applyNumberFormat="1" applyFont="1" applyBorder="1" applyAlignment="1">
      <alignment horizontal="left" vertical="center" shrinkToFit="1"/>
    </xf>
    <xf numFmtId="178" fontId="2" fillId="0" borderId="6" xfId="0" applyNumberFormat="1" applyFont="1" applyBorder="1" applyAlignment="1">
      <alignment horizontal="left" vertical="center" shrinkToFit="1"/>
    </xf>
    <xf numFmtId="38" fontId="2" fillId="0" borderId="14" xfId="1" applyFont="1" applyBorder="1" applyAlignment="1">
      <alignment horizontal="right" vertical="center" shrinkToFit="1"/>
    </xf>
    <xf numFmtId="0" fontId="5" fillId="0" borderId="0" xfId="0" applyFont="1" applyAlignment="1">
      <alignment horizontal="distributed" vertical="center" justifyLastLine="1"/>
    </xf>
    <xf numFmtId="0" fontId="2" fillId="0" borderId="1" xfId="0" applyFont="1" applyBorder="1" applyAlignment="1">
      <alignment vertical="center" shrinkToFit="1"/>
    </xf>
    <xf numFmtId="58" fontId="2" fillId="0" borderId="1" xfId="0" applyNumberFormat="1" applyFont="1" applyBorder="1" applyAlignment="1">
      <alignment horizontal="center" vertical="center" shrinkToFit="1"/>
    </xf>
    <xf numFmtId="0" fontId="2" fillId="0" borderId="13" xfId="0" applyFont="1" applyBorder="1" applyAlignment="1">
      <alignment horizontal="center" vertical="distributed" textRotation="255" justifyLastLine="1"/>
    </xf>
    <xf numFmtId="0" fontId="4" fillId="0" borderId="1" xfId="0" applyFont="1" applyBorder="1" applyAlignment="1">
      <alignment horizontal="distributed" vertical="center" justifyLastLine="1"/>
    </xf>
    <xf numFmtId="38" fontId="2" fillId="0" borderId="1" xfId="1" applyFont="1" applyBorder="1" applyAlignment="1">
      <alignment horizontal="right" vertical="center" indent="1"/>
    </xf>
    <xf numFmtId="0" fontId="2" fillId="0" borderId="1" xfId="0" applyFont="1" applyBorder="1" applyAlignment="1">
      <alignment horizontal="left" vertical="top" wrapText="1"/>
    </xf>
    <xf numFmtId="38" fontId="2" fillId="0" borderId="1" xfId="1" applyFont="1" applyBorder="1" applyAlignment="1">
      <alignment horizontal="left" vertical="center" wrapText="1"/>
    </xf>
    <xf numFmtId="0" fontId="4" fillId="0" borderId="3" xfId="0" applyFont="1" applyBorder="1" applyAlignment="1">
      <alignment horizontal="distributed" vertical="center" justifyLastLine="1"/>
    </xf>
    <xf numFmtId="0" fontId="2" fillId="0" borderId="14" xfId="0" applyFont="1" applyBorder="1" applyAlignment="1">
      <alignment horizontal="left" vertical="center"/>
    </xf>
    <xf numFmtId="0" fontId="2" fillId="0" borderId="1" xfId="0" applyFont="1" applyBorder="1" applyAlignment="1">
      <alignment horizontal="left" vertical="center"/>
    </xf>
    <xf numFmtId="38" fontId="2" fillId="0" borderId="2" xfId="1" applyFont="1" applyBorder="1" applyAlignment="1">
      <alignment horizontal="right" vertical="center" indent="1"/>
    </xf>
    <xf numFmtId="0" fontId="2" fillId="0" borderId="7" xfId="0" applyFont="1" applyBorder="1" applyAlignment="1">
      <alignment vertical="center"/>
    </xf>
    <xf numFmtId="0" fontId="2" fillId="0" borderId="0" xfId="0" applyFont="1" applyBorder="1" applyAlignment="1">
      <alignment vertical="center"/>
    </xf>
    <xf numFmtId="38" fontId="2" fillId="0" borderId="10" xfId="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0" xfId="1" applyFont="1" applyBorder="1" applyAlignment="1">
      <alignment horizontal="right" vertical="center"/>
    </xf>
    <xf numFmtId="0" fontId="2" fillId="0" borderId="10"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right" vertical="center" justifyLastLine="1"/>
    </xf>
    <xf numFmtId="38" fontId="2" fillId="0" borderId="4" xfId="1" applyFont="1" applyBorder="1" applyAlignment="1">
      <alignment horizontal="right" vertical="center" indent="2"/>
    </xf>
    <xf numFmtId="38" fontId="2" fillId="0" borderId="5" xfId="1" applyFont="1" applyBorder="1" applyAlignment="1">
      <alignment horizontal="right" vertical="center" indent="2"/>
    </xf>
    <xf numFmtId="38" fontId="2" fillId="0" borderId="6" xfId="1" applyFont="1" applyBorder="1" applyAlignment="1">
      <alignment horizontal="right" vertical="center" indent="2"/>
    </xf>
    <xf numFmtId="38" fontId="2" fillId="0" borderId="7" xfId="1" applyFont="1" applyBorder="1" applyAlignment="1">
      <alignment horizontal="right" vertical="center" indent="2"/>
    </xf>
    <xf numFmtId="38" fontId="2" fillId="0" borderId="0" xfId="1" applyFont="1" applyBorder="1" applyAlignment="1">
      <alignment horizontal="right" vertical="center" indent="2"/>
    </xf>
    <xf numFmtId="38" fontId="2" fillId="0" borderId="8" xfId="1" applyFont="1" applyBorder="1" applyAlignment="1">
      <alignment horizontal="right" vertical="center" indent="2"/>
    </xf>
    <xf numFmtId="38" fontId="2" fillId="0" borderId="9" xfId="1" applyFont="1" applyBorder="1" applyAlignment="1">
      <alignment horizontal="right" vertical="center" indent="2"/>
    </xf>
    <xf numFmtId="38" fontId="2" fillId="0" borderId="10" xfId="1" applyFont="1" applyBorder="1" applyAlignment="1">
      <alignment horizontal="right" vertical="center" indent="2"/>
    </xf>
    <xf numFmtId="38" fontId="2" fillId="0" borderId="11" xfId="1" applyFont="1" applyBorder="1" applyAlignment="1">
      <alignment horizontal="right" vertical="center" indent="2"/>
    </xf>
    <xf numFmtId="0" fontId="2" fillId="0" borderId="4"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8"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79"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5"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Border="1" applyAlignment="1">
      <alignment horizontal="distributed" justifyLastLine="1"/>
    </xf>
    <xf numFmtId="0" fontId="5" fillId="0" borderId="15" xfId="0" applyFont="1" applyBorder="1" applyAlignment="1">
      <alignment horizontal="distributed" justifyLastLine="1"/>
    </xf>
    <xf numFmtId="177" fontId="2" fillId="0" borderId="0" xfId="1" applyNumberFormat="1" applyFont="1" applyBorder="1" applyAlignment="1">
      <alignment horizontal="right" vertical="center"/>
    </xf>
    <xf numFmtId="0" fontId="19" fillId="0" borderId="4" xfId="0" applyFont="1" applyBorder="1" applyAlignment="1">
      <alignment horizontal="distributed" vertical="center" justifyLastLine="1"/>
    </xf>
    <xf numFmtId="0" fontId="19" fillId="0" borderId="5"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0"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19" fillId="0" borderId="9" xfId="0" applyFont="1" applyBorder="1" applyAlignment="1">
      <alignment horizontal="distributed" vertical="center" justifyLastLine="1"/>
    </xf>
    <xf numFmtId="0" fontId="19" fillId="0" borderId="10" xfId="0" applyFont="1" applyBorder="1" applyAlignment="1">
      <alignment horizontal="distributed" vertical="center" justifyLastLine="1"/>
    </xf>
    <xf numFmtId="0" fontId="19" fillId="0" borderId="11" xfId="0" applyFont="1" applyBorder="1" applyAlignment="1">
      <alignment horizontal="distributed" vertical="center" justifyLastLine="1"/>
    </xf>
    <xf numFmtId="49" fontId="2" fillId="0" borderId="0" xfId="0" applyNumberFormat="1" applyFont="1" applyBorder="1" applyAlignment="1">
      <alignment horizontal="center" vertical="center"/>
    </xf>
    <xf numFmtId="0" fontId="2" fillId="0" borderId="1" xfId="0" applyFont="1" applyBorder="1" applyAlignment="1">
      <alignment horizontal="distributed" vertical="center" justifyLastLine="1" shrinkToFit="1"/>
    </xf>
    <xf numFmtId="0" fontId="2" fillId="0" borderId="1" xfId="0" applyFont="1" applyBorder="1" applyAlignment="1">
      <alignment horizontal="left" vertical="center" wrapText="1" justifyLastLine="1"/>
    </xf>
    <xf numFmtId="0" fontId="2" fillId="0" borderId="2"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12" xfId="0" applyFont="1" applyBorder="1" applyAlignment="1">
      <alignment horizontal="center" vertical="center" justifyLastLine="1"/>
    </xf>
    <xf numFmtId="0" fontId="5" fillId="0" borderId="0"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0" xfId="0" applyFont="1" applyBorder="1" applyAlignment="1">
      <alignment horizontal="left" vertical="center" justifyLastLine="1"/>
    </xf>
    <xf numFmtId="0" fontId="2" fillId="0" borderId="1" xfId="0" applyFont="1" applyBorder="1" applyAlignment="1">
      <alignment horizontal="center" vertical="center" justifyLastLine="1"/>
    </xf>
    <xf numFmtId="38" fontId="2" fillId="0" borderId="0" xfId="1" applyFont="1" applyBorder="1" applyAlignment="1">
      <alignment horizontal="center" vertical="center" justifyLastLine="1"/>
    </xf>
    <xf numFmtId="0" fontId="2" fillId="0" borderId="0" xfId="0" applyFont="1" applyAlignment="1">
      <alignment horizontal="left" vertical="center" indent="1"/>
    </xf>
    <xf numFmtId="0" fontId="2" fillId="0" borderId="0" xfId="0" applyFont="1" applyBorder="1" applyAlignment="1">
      <alignment horizontal="right" vertical="center" justifyLastLine="1"/>
    </xf>
    <xf numFmtId="0" fontId="2" fillId="0" borderId="1" xfId="0" applyFont="1" applyBorder="1" applyAlignment="1">
      <alignment horizontal="right" vertical="center" justifyLastLine="1"/>
    </xf>
    <xf numFmtId="0" fontId="2" fillId="0" borderId="2" xfId="0" applyFont="1" applyBorder="1" applyAlignment="1">
      <alignment horizontal="right" vertical="center" justifyLastLine="1"/>
    </xf>
    <xf numFmtId="0" fontId="2" fillId="0" borderId="12" xfId="0" applyFont="1" applyBorder="1" applyAlignment="1">
      <alignment horizontal="right" vertical="center" justifyLastLine="1"/>
    </xf>
    <xf numFmtId="0" fontId="2" fillId="0" borderId="12" xfId="0" applyFont="1" applyBorder="1" applyAlignment="1">
      <alignment horizontal="left" vertical="center" justifyLastLine="1"/>
    </xf>
    <xf numFmtId="0" fontId="2" fillId="0" borderId="1" xfId="0" applyFont="1" applyBorder="1" applyAlignment="1">
      <alignment horizontal="left" vertical="center" justifyLastLine="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17" xfId="0" applyFont="1" applyBorder="1" applyAlignment="1">
      <alignment horizontal="left" vertical="center" indent="1"/>
    </xf>
    <xf numFmtId="0" fontId="2" fillId="0" borderId="5"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5" xfId="0" applyFont="1" applyBorder="1" applyAlignment="1">
      <alignment horizontal="left" vertical="center" justifyLastLine="1"/>
    </xf>
    <xf numFmtId="0" fontId="2" fillId="0" borderId="10" xfId="0" applyFont="1" applyBorder="1" applyAlignment="1">
      <alignment horizontal="left" vertical="center" justifyLastLine="1"/>
    </xf>
    <xf numFmtId="0" fontId="2" fillId="0" borderId="3" xfId="0" applyFont="1" applyBorder="1" applyAlignment="1">
      <alignment horizontal="center" vertical="center" justifyLastLine="1"/>
    </xf>
    <xf numFmtId="0" fontId="2" fillId="0" borderId="17" xfId="0" applyFont="1" applyBorder="1" applyAlignment="1">
      <alignment horizontal="center" vertical="center" justifyLastLine="1"/>
    </xf>
    <xf numFmtId="0" fontId="20" fillId="6" borderId="7" xfId="0" applyFont="1" applyFill="1" applyBorder="1" applyAlignment="1">
      <alignment vertical="center"/>
    </xf>
    <xf numFmtId="0" fontId="20" fillId="6" borderId="0" xfId="0" applyFont="1" applyFill="1" applyBorder="1" applyAlignment="1">
      <alignment vertical="center"/>
    </xf>
    <xf numFmtId="0" fontId="20" fillId="6" borderId="8" xfId="0" applyFont="1" applyFill="1" applyBorder="1" applyAlignment="1">
      <alignment vertical="center"/>
    </xf>
    <xf numFmtId="0" fontId="20" fillId="6" borderId="9" xfId="0" applyFont="1" applyFill="1" applyBorder="1" applyAlignment="1">
      <alignment vertical="center"/>
    </xf>
    <xf numFmtId="0" fontId="20" fillId="6" borderId="10" xfId="0" applyFont="1" applyFill="1" applyBorder="1" applyAlignment="1">
      <alignment vertical="center"/>
    </xf>
    <xf numFmtId="0" fontId="20" fillId="6" borderId="11" xfId="0" applyFont="1" applyFill="1" applyBorder="1" applyAlignment="1">
      <alignment vertical="center"/>
    </xf>
    <xf numFmtId="0" fontId="26" fillId="2" borderId="2" xfId="0" applyFont="1" applyFill="1" applyBorder="1" applyAlignment="1">
      <alignment horizontal="distributed" vertical="center" indent="6" justifyLastLine="1"/>
    </xf>
    <xf numFmtId="0" fontId="26" fillId="2" borderId="16" xfId="0" applyFont="1" applyFill="1" applyBorder="1" applyAlignment="1">
      <alignment horizontal="distributed" vertical="center" indent="6" justifyLastLine="1"/>
    </xf>
    <xf numFmtId="0" fontId="26" fillId="2" borderId="12" xfId="0" applyFont="1" applyFill="1" applyBorder="1" applyAlignment="1">
      <alignment horizontal="distributed" vertical="center" indent="6" justifyLastLine="1"/>
    </xf>
    <xf numFmtId="0" fontId="20" fillId="6" borderId="2" xfId="0" applyFont="1" applyFill="1" applyBorder="1" applyAlignment="1">
      <alignment horizontal="center" vertical="center"/>
    </xf>
    <xf numFmtId="0" fontId="20" fillId="6" borderId="16" xfId="0" applyFont="1" applyFill="1" applyBorder="1" applyAlignment="1">
      <alignment horizontal="center" vertical="center"/>
    </xf>
    <xf numFmtId="0" fontId="20" fillId="6" borderId="12" xfId="0" applyFont="1" applyFill="1" applyBorder="1" applyAlignment="1">
      <alignment horizontal="center" vertical="center"/>
    </xf>
    <xf numFmtId="0" fontId="0" fillId="6" borderId="37" xfId="2" applyFont="1" applyFill="1" applyBorder="1" applyAlignment="1">
      <alignment horizontal="center" vertical="center"/>
    </xf>
    <xf numFmtId="0" fontId="0" fillId="6" borderId="38" xfId="2" applyFont="1" applyFill="1" applyBorder="1" applyAlignment="1">
      <alignment horizontal="center" vertical="center"/>
    </xf>
    <xf numFmtId="0" fontId="0" fillId="6" borderId="36" xfId="2" applyFont="1" applyFill="1" applyBorder="1" applyAlignment="1">
      <alignment horizontal="left" vertical="center"/>
    </xf>
    <xf numFmtId="0" fontId="0" fillId="6" borderId="37" xfId="2" applyFont="1" applyFill="1" applyBorder="1" applyAlignment="1">
      <alignment horizontal="left" vertical="center"/>
    </xf>
    <xf numFmtId="0" fontId="0" fillId="6" borderId="39" xfId="2" applyFont="1" applyFill="1" applyBorder="1" applyAlignment="1">
      <alignment vertical="center" wrapText="1"/>
    </xf>
    <xf numFmtId="0" fontId="0" fillId="6" borderId="35" xfId="2" applyFont="1" applyFill="1" applyBorder="1" applyAlignment="1">
      <alignment vertical="center"/>
    </xf>
    <xf numFmtId="0" fontId="20" fillId="6" borderId="42" xfId="0" applyFont="1" applyFill="1" applyBorder="1" applyAlignment="1">
      <alignment horizontal="left" vertical="center" wrapText="1"/>
    </xf>
    <xf numFmtId="0" fontId="20" fillId="6" borderId="43" xfId="0" applyFont="1" applyFill="1" applyBorder="1" applyAlignment="1">
      <alignment horizontal="left" vertical="center" wrapText="1"/>
    </xf>
    <xf numFmtId="0" fontId="20" fillId="6" borderId="44" xfId="0" applyFont="1" applyFill="1" applyBorder="1" applyAlignment="1">
      <alignment horizontal="left" vertical="center" wrapText="1"/>
    </xf>
    <xf numFmtId="0" fontId="0" fillId="2" borderId="14" xfId="0" applyFill="1" applyBorder="1" applyAlignment="1">
      <alignment horizontal="center" vertical="center"/>
    </xf>
    <xf numFmtId="0" fontId="20" fillId="6" borderId="40" xfId="0" applyFont="1" applyFill="1" applyBorder="1" applyAlignment="1">
      <alignment vertical="center"/>
    </xf>
    <xf numFmtId="0" fontId="20" fillId="6" borderId="41" xfId="0" applyFont="1" applyFill="1" applyBorder="1" applyAlignment="1">
      <alignment vertical="center"/>
    </xf>
    <xf numFmtId="0" fontId="0" fillId="6" borderId="45" xfId="2" applyFont="1" applyFill="1" applyBorder="1" applyAlignment="1">
      <alignment horizontal="center" vertical="center"/>
    </xf>
    <xf numFmtId="0" fontId="0" fillId="6" borderId="46" xfId="2" applyFont="1" applyFill="1" applyBorder="1" applyAlignment="1">
      <alignment horizontal="center" vertical="center"/>
    </xf>
    <xf numFmtId="0" fontId="0" fillId="6" borderId="47" xfId="2" applyFont="1" applyFill="1" applyBorder="1" applyAlignment="1">
      <alignment horizontal="center" vertical="center"/>
    </xf>
    <xf numFmtId="0" fontId="0" fillId="6" borderId="34" xfId="2" applyFont="1" applyFill="1" applyBorder="1" applyAlignment="1">
      <alignment horizontal="center" vertical="center"/>
    </xf>
    <xf numFmtId="0" fontId="0" fillId="6" borderId="0" xfId="2" applyFont="1" applyFill="1" applyBorder="1" applyAlignment="1">
      <alignment horizontal="center" vertical="center"/>
    </xf>
    <xf numFmtId="0" fontId="0" fillId="6" borderId="8" xfId="2" applyFont="1" applyFill="1" applyBorder="1" applyAlignment="1">
      <alignment horizontal="center" vertical="center"/>
    </xf>
    <xf numFmtId="0" fontId="0" fillId="6" borderId="48" xfId="2" applyFont="1" applyFill="1" applyBorder="1" applyAlignment="1">
      <alignment horizontal="center" vertical="center"/>
    </xf>
    <xf numFmtId="0" fontId="0" fillId="6" borderId="10" xfId="2" applyFont="1" applyFill="1" applyBorder="1" applyAlignment="1">
      <alignment horizontal="center" vertical="center"/>
    </xf>
    <xf numFmtId="0" fontId="0" fillId="6" borderId="11" xfId="2" applyFont="1" applyFill="1" applyBorder="1" applyAlignment="1">
      <alignment horizontal="center" vertical="center"/>
    </xf>
    <xf numFmtId="0" fontId="0" fillId="6" borderId="39" xfId="2" applyFont="1" applyFill="1" applyBorder="1" applyAlignment="1">
      <alignment vertical="center"/>
    </xf>
    <xf numFmtId="0" fontId="26" fillId="2" borderId="1" xfId="0" applyFont="1" applyFill="1" applyBorder="1" applyAlignment="1">
      <alignment horizontal="distributed" vertical="center" indent="6" justifyLastLine="1"/>
    </xf>
    <xf numFmtId="0" fontId="0" fillId="6" borderId="1" xfId="0" applyFill="1" applyBorder="1" applyAlignment="1">
      <alignment horizontal="center" vertical="center"/>
    </xf>
    <xf numFmtId="0" fontId="1" fillId="6" borderId="4" xfId="2" applyFont="1" applyFill="1" applyBorder="1" applyAlignment="1">
      <alignment vertical="center"/>
    </xf>
    <xf numFmtId="0" fontId="1" fillId="6" borderId="5" xfId="2" applyFont="1" applyFill="1" applyBorder="1" applyAlignment="1">
      <alignment vertical="center"/>
    </xf>
    <xf numFmtId="0" fontId="1" fillId="6" borderId="0" xfId="2" applyFont="1" applyFill="1" applyBorder="1" applyAlignment="1">
      <alignment vertical="center"/>
    </xf>
    <xf numFmtId="0" fontId="1" fillId="6" borderId="8" xfId="2" applyFont="1" applyFill="1" applyBorder="1" applyAlignment="1">
      <alignment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2" xfId="0" applyFill="1" applyBorder="1" applyAlignment="1">
      <alignment horizontal="center" vertical="center"/>
    </xf>
    <xf numFmtId="0" fontId="0" fillId="6" borderId="16" xfId="0" applyFill="1" applyBorder="1" applyAlignment="1">
      <alignment horizontal="center" vertical="center"/>
    </xf>
    <xf numFmtId="0" fontId="25" fillId="5" borderId="2" xfId="0" applyFont="1" applyFill="1" applyBorder="1" applyAlignment="1">
      <alignment horizontal="center" vertical="center"/>
    </xf>
    <xf numFmtId="0" fontId="25" fillId="5" borderId="16" xfId="0" applyFont="1" applyFill="1" applyBorder="1" applyAlignment="1">
      <alignment horizontal="center" vertical="center"/>
    </xf>
    <xf numFmtId="0" fontId="25" fillId="5" borderId="12" xfId="0" applyFont="1" applyFill="1" applyBorder="1" applyAlignment="1">
      <alignment horizontal="center" vertical="center"/>
    </xf>
    <xf numFmtId="0" fontId="23" fillId="8" borderId="0" xfId="0" applyFont="1" applyFill="1" applyBorder="1" applyAlignment="1">
      <alignment horizontal="distributed" vertical="center" indent="7" justifyLastLine="1"/>
    </xf>
    <xf numFmtId="0" fontId="0" fillId="6" borderId="2" xfId="0" applyFill="1" applyBorder="1" applyAlignment="1">
      <alignment horizontal="center" vertical="center" wrapText="1"/>
    </xf>
    <xf numFmtId="0" fontId="0" fillId="6" borderId="12" xfId="0" applyFill="1" applyBorder="1" applyAlignment="1">
      <alignment horizontal="center" vertical="center"/>
    </xf>
    <xf numFmtId="0" fontId="16" fillId="4" borderId="2"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12" xfId="0" applyFont="1" applyFill="1" applyBorder="1" applyAlignment="1">
      <alignment horizontal="left" vertical="center"/>
    </xf>
    <xf numFmtId="38" fontId="0" fillId="2" borderId="2" xfId="1" applyFont="1" applyFill="1" applyBorder="1" applyAlignment="1" applyProtection="1">
      <alignment horizontal="right" vertical="center"/>
    </xf>
    <xf numFmtId="38" fontId="0" fillId="2" borderId="16" xfId="1" applyFont="1" applyFill="1" applyBorder="1" applyAlignment="1" applyProtection="1">
      <alignment horizontal="right" vertical="center"/>
    </xf>
    <xf numFmtId="38" fontId="0" fillId="2" borderId="12" xfId="1" applyFont="1" applyFill="1" applyBorder="1" applyAlignment="1" applyProtection="1">
      <alignment horizontal="right" vertical="center"/>
    </xf>
    <xf numFmtId="38" fontId="0" fillId="4" borderId="2" xfId="1" applyFont="1" applyFill="1" applyBorder="1" applyAlignment="1" applyProtection="1">
      <alignment vertical="center"/>
    </xf>
    <xf numFmtId="38" fontId="0" fillId="4" borderId="16" xfId="1" applyFont="1" applyFill="1" applyBorder="1" applyAlignment="1" applyProtection="1">
      <alignment vertical="center"/>
    </xf>
    <xf numFmtId="38" fontId="0" fillId="4" borderId="12" xfId="1" applyFont="1" applyFill="1" applyBorder="1" applyAlignment="1" applyProtection="1">
      <alignment vertical="center"/>
    </xf>
    <xf numFmtId="0" fontId="23" fillId="8" borderId="0" xfId="0" applyFont="1" applyFill="1" applyBorder="1" applyAlignment="1">
      <alignment horizontal="distributed" vertical="center" justifyLastLine="1"/>
    </xf>
    <xf numFmtId="0" fontId="0" fillId="2" borderId="4"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1" xfId="0" applyFill="1" applyBorder="1" applyAlignment="1">
      <alignment horizontal="left" vertical="center" wrapText="1"/>
    </xf>
    <xf numFmtId="0" fontId="11" fillId="4" borderId="2"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12" xfId="0" applyFont="1" applyFill="1" applyBorder="1" applyAlignment="1">
      <alignment horizontal="left" vertical="center"/>
    </xf>
    <xf numFmtId="0" fontId="15" fillId="3" borderId="2" xfId="2" applyFill="1" applyBorder="1" applyAlignment="1" applyProtection="1">
      <alignment horizontal="center" vertical="center"/>
      <protection locked="0"/>
    </xf>
    <xf numFmtId="0" fontId="15" fillId="3" borderId="16" xfId="2" applyFill="1" applyBorder="1" applyAlignment="1" applyProtection="1">
      <alignment horizontal="center" vertical="center"/>
      <protection locked="0"/>
    </xf>
    <xf numFmtId="0" fontId="15" fillId="3" borderId="12" xfId="2" applyFill="1" applyBorder="1" applyAlignment="1" applyProtection="1">
      <alignment horizontal="center" vertical="center"/>
      <protection locked="0"/>
    </xf>
    <xf numFmtId="0" fontId="0" fillId="6" borderId="42" xfId="2" applyFont="1" applyFill="1" applyBorder="1" applyAlignment="1">
      <alignment horizontal="center" vertical="center" wrapText="1"/>
    </xf>
    <xf numFmtId="0" fontId="0" fillId="6" borderId="43" xfId="2" applyFont="1" applyFill="1" applyBorder="1" applyAlignment="1">
      <alignment horizontal="center" vertical="center" wrapText="1"/>
    </xf>
    <xf numFmtId="0" fontId="0" fillId="6" borderId="44" xfId="2" applyFont="1" applyFill="1" applyBorder="1" applyAlignment="1">
      <alignment horizontal="center" vertical="center" wrapText="1"/>
    </xf>
    <xf numFmtId="0" fontId="15" fillId="3" borderId="42" xfId="2" applyFill="1" applyBorder="1" applyAlignment="1" applyProtection="1">
      <alignment horizontal="center" vertical="center" wrapText="1"/>
      <protection locked="0"/>
    </xf>
    <xf numFmtId="0" fontId="15" fillId="3" borderId="43" xfId="2" applyFill="1" applyBorder="1" applyAlignment="1" applyProtection="1">
      <alignment horizontal="center" vertical="center" wrapText="1"/>
      <protection locked="0"/>
    </xf>
    <xf numFmtId="0" fontId="15" fillId="3" borderId="44" xfId="2" applyFill="1" applyBorder="1" applyAlignment="1" applyProtection="1">
      <alignment horizontal="center" vertical="center" wrapText="1"/>
      <protection locked="0"/>
    </xf>
    <xf numFmtId="0" fontId="15" fillId="3" borderId="57" xfId="2" applyFill="1" applyBorder="1" applyAlignment="1" applyProtection="1">
      <alignment horizontal="center" vertical="center"/>
      <protection locked="0"/>
    </xf>
    <xf numFmtId="0" fontId="15" fillId="3" borderId="43" xfId="2" applyFill="1" applyBorder="1" applyAlignment="1" applyProtection="1">
      <alignment horizontal="center" vertical="center"/>
      <protection locked="0"/>
    </xf>
    <xf numFmtId="0" fontId="15" fillId="3" borderId="44" xfId="2" applyFill="1" applyBorder="1" applyAlignment="1" applyProtection="1">
      <alignment horizontal="center" vertical="center"/>
      <protection locked="0"/>
    </xf>
    <xf numFmtId="0" fontId="0" fillId="2" borderId="2" xfId="0" applyFill="1" applyBorder="1" applyAlignment="1">
      <alignment vertical="center"/>
    </xf>
    <xf numFmtId="0" fontId="0" fillId="2" borderId="16" xfId="0" applyFill="1" applyBorder="1" applyAlignment="1">
      <alignment vertical="center"/>
    </xf>
    <xf numFmtId="0" fontId="0" fillId="2" borderId="12" xfId="0" applyFill="1" applyBorder="1" applyAlignment="1">
      <alignment vertical="center"/>
    </xf>
    <xf numFmtId="0" fontId="0" fillId="3" borderId="2" xfId="0" applyFill="1" applyBorder="1" applyAlignment="1" applyProtection="1">
      <alignment vertical="center" shrinkToFit="1"/>
      <protection locked="0"/>
    </xf>
    <xf numFmtId="0" fontId="0" fillId="3" borderId="16" xfId="0"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38" fontId="0" fillId="2" borderId="2" xfId="0" applyNumberFormat="1" applyFill="1" applyBorder="1" applyAlignment="1">
      <alignment vertical="center"/>
    </xf>
    <xf numFmtId="38" fontId="0" fillId="2" borderId="16" xfId="0" applyNumberFormat="1" applyFill="1" applyBorder="1" applyAlignment="1">
      <alignment vertical="center"/>
    </xf>
    <xf numFmtId="38" fontId="0" fillId="2" borderId="12" xfId="0" applyNumberFormat="1" applyFill="1" applyBorder="1" applyAlignment="1">
      <alignment vertical="center"/>
    </xf>
    <xf numFmtId="38" fontId="0" fillId="3" borderId="2" xfId="1" applyFont="1" applyFill="1" applyBorder="1" applyAlignment="1" applyProtection="1">
      <alignment horizontal="right" vertical="center"/>
      <protection locked="0"/>
    </xf>
    <xf numFmtId="38" fontId="0" fillId="3" borderId="16" xfId="1" applyFont="1" applyFill="1" applyBorder="1" applyAlignment="1" applyProtection="1">
      <alignment horizontal="right" vertical="center"/>
      <protection locked="0"/>
    </xf>
    <xf numFmtId="38" fontId="0" fillId="3" borderId="12" xfId="1" applyFont="1" applyFill="1" applyBorder="1" applyAlignment="1" applyProtection="1">
      <alignment horizontal="right" vertical="center"/>
      <protection locked="0"/>
    </xf>
    <xf numFmtId="0" fontId="10" fillId="4" borderId="2"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38" fontId="0" fillId="2" borderId="2" xfId="1" applyFont="1" applyFill="1" applyBorder="1" applyAlignment="1" applyProtection="1">
      <alignment vertical="center"/>
    </xf>
    <xf numFmtId="38" fontId="0" fillId="2" borderId="16" xfId="1" applyFont="1" applyFill="1" applyBorder="1" applyAlignment="1" applyProtection="1">
      <alignment vertical="center"/>
    </xf>
    <xf numFmtId="38" fontId="0" fillId="2" borderId="12" xfId="1" applyFont="1" applyFill="1" applyBorder="1" applyAlignment="1" applyProtection="1">
      <alignment vertical="center"/>
    </xf>
    <xf numFmtId="38" fontId="0" fillId="4" borderId="1" xfId="1" applyFont="1" applyFill="1" applyBorder="1" applyAlignment="1" applyProtection="1">
      <alignment horizontal="center" vertical="center"/>
    </xf>
    <xf numFmtId="38" fontId="0" fillId="2" borderId="1" xfId="1" applyFont="1" applyFill="1" applyBorder="1" applyAlignment="1" applyProtection="1">
      <alignment horizontal="center" vertical="center"/>
    </xf>
    <xf numFmtId="0" fontId="0" fillId="2" borderId="1" xfId="0" applyFill="1" applyBorder="1" applyAlignment="1" applyProtection="1">
      <alignment horizontal="left" vertical="center" wrapText="1"/>
    </xf>
    <xf numFmtId="0" fontId="0" fillId="3" borderId="1" xfId="0" applyFill="1" applyBorder="1" applyAlignment="1" applyProtection="1">
      <alignment horizontal="left" vertical="top" wrapText="1"/>
      <protection locked="0"/>
    </xf>
    <xf numFmtId="0" fontId="10" fillId="4" borderId="2" xfId="0" applyFont="1" applyFill="1" applyBorder="1" applyAlignment="1">
      <alignment horizontal="right" vertical="center"/>
    </xf>
    <xf numFmtId="0" fontId="10" fillId="4" borderId="16" xfId="0" applyFont="1" applyFill="1" applyBorder="1" applyAlignment="1">
      <alignment horizontal="right" vertical="center"/>
    </xf>
    <xf numFmtId="0" fontId="10" fillId="4" borderId="12" xfId="0" applyFont="1" applyFill="1" applyBorder="1" applyAlignment="1">
      <alignment horizontal="right" vertical="center"/>
    </xf>
    <xf numFmtId="0" fontId="0" fillId="2" borderId="2" xfId="0" applyFill="1" applyBorder="1" applyAlignment="1">
      <alignment vertical="center" shrinkToFit="1"/>
    </xf>
    <xf numFmtId="0" fontId="0" fillId="2" borderId="16" xfId="0" applyFill="1" applyBorder="1" applyAlignment="1">
      <alignment vertical="center" shrinkToFit="1"/>
    </xf>
    <xf numFmtId="0" fontId="0" fillId="2" borderId="12" xfId="0" applyFill="1" applyBorder="1" applyAlignment="1">
      <alignment vertical="center" shrinkToFit="1"/>
    </xf>
    <xf numFmtId="0" fontId="16" fillId="2" borderId="16" xfId="0" applyFont="1" applyFill="1" applyBorder="1" applyAlignment="1">
      <alignment horizontal="right" vertical="center"/>
    </xf>
    <xf numFmtId="0" fontId="16" fillId="2" borderId="12" xfId="0" applyFont="1" applyFill="1" applyBorder="1" applyAlignment="1">
      <alignment horizontal="right" vertical="center"/>
    </xf>
    <xf numFmtId="0" fontId="11" fillId="4" borderId="1" xfId="0" applyFont="1" applyFill="1" applyBorder="1" applyAlignment="1">
      <alignment horizontal="left" vertical="center" wrapText="1"/>
    </xf>
    <xf numFmtId="38" fontId="0" fillId="3" borderId="1" xfId="1" applyFont="1" applyFill="1" applyBorder="1" applyAlignment="1" applyProtection="1">
      <alignment horizontal="right" vertical="center" shrinkToFit="1"/>
      <protection locked="0"/>
    </xf>
    <xf numFmtId="38" fontId="0" fillId="2" borderId="1" xfId="1" applyFont="1" applyFill="1" applyBorder="1" applyAlignment="1" applyProtection="1">
      <alignment vertical="center"/>
    </xf>
    <xf numFmtId="38" fontId="0" fillId="3" borderId="1" xfId="1" applyFont="1" applyFill="1" applyBorder="1" applyAlignment="1" applyProtection="1">
      <alignment horizontal="right" vertical="center"/>
      <protection locked="0"/>
    </xf>
    <xf numFmtId="0" fontId="0" fillId="8" borderId="7" xfId="0" applyFill="1" applyBorder="1" applyAlignment="1">
      <alignment horizontal="center" vertical="center"/>
    </xf>
    <xf numFmtId="0" fontId="0" fillId="8" borderId="0" xfId="0" applyFill="1" applyBorder="1" applyAlignment="1">
      <alignment horizontal="center" vertical="center"/>
    </xf>
    <xf numFmtId="38" fontId="0" fillId="2" borderId="2" xfId="1" applyFont="1" applyFill="1" applyBorder="1" applyAlignment="1">
      <alignment vertical="center"/>
    </xf>
    <xf numFmtId="38" fontId="0" fillId="2" borderId="16" xfId="1" applyFont="1" applyFill="1" applyBorder="1" applyAlignment="1">
      <alignment vertical="center"/>
    </xf>
    <xf numFmtId="38" fontId="0" fillId="2" borderId="12" xfId="1" applyFont="1" applyFill="1" applyBorder="1" applyAlignment="1">
      <alignment vertical="center"/>
    </xf>
    <xf numFmtId="38" fontId="0" fillId="3" borderId="2" xfId="1" applyFont="1" applyFill="1" applyBorder="1" applyAlignment="1" applyProtection="1">
      <alignment vertical="center"/>
      <protection locked="0"/>
    </xf>
    <xf numFmtId="38" fontId="0" fillId="3" borderId="16" xfId="1" applyFont="1" applyFill="1" applyBorder="1" applyAlignment="1" applyProtection="1">
      <alignment vertical="center"/>
      <protection locked="0"/>
    </xf>
    <xf numFmtId="38" fontId="0" fillId="3" borderId="12" xfId="1" applyFont="1" applyFill="1" applyBorder="1" applyAlignment="1" applyProtection="1">
      <alignment vertical="center"/>
      <protection locked="0"/>
    </xf>
    <xf numFmtId="0" fontId="2" fillId="0" borderId="0" xfId="0" applyFont="1" applyAlignment="1">
      <alignment horizontal="distributed" vertical="center"/>
    </xf>
    <xf numFmtId="0" fontId="2" fillId="0" borderId="1" xfId="0" applyFont="1" applyBorder="1" applyAlignment="1">
      <alignment horizontal="distributed" vertical="center" indent="2" justifyLastLine="1"/>
    </xf>
    <xf numFmtId="0" fontId="2" fillId="0" borderId="0" xfId="0" applyFont="1" applyAlignment="1">
      <alignment horizontal="left" vertical="top" wrapText="1"/>
    </xf>
    <xf numFmtId="0" fontId="2" fillId="0" borderId="0" xfId="0" applyFont="1" applyAlignment="1">
      <alignment horizontal="distributed" vertical="center" justifyLastLine="1"/>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8"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178" fontId="2" fillId="0" borderId="9" xfId="0" applyNumberFormat="1" applyFont="1" applyBorder="1" applyAlignment="1">
      <alignment horizontal="left" vertical="center" shrinkToFit="1"/>
    </xf>
    <xf numFmtId="178" fontId="2" fillId="0" borderId="10" xfId="0" applyNumberFormat="1" applyFont="1" applyBorder="1" applyAlignment="1">
      <alignment horizontal="left" vertical="center" shrinkToFit="1"/>
    </xf>
    <xf numFmtId="178" fontId="2" fillId="0" borderId="11" xfId="0" applyNumberFormat="1" applyFont="1" applyBorder="1" applyAlignment="1">
      <alignment horizontal="lef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38" fontId="2" fillId="0" borderId="9" xfId="1" applyFont="1" applyBorder="1" applyAlignment="1">
      <alignment vertical="center" shrinkToFit="1"/>
    </xf>
    <xf numFmtId="38" fontId="2" fillId="0" borderId="11" xfId="1" applyFont="1" applyBorder="1" applyAlignment="1">
      <alignment vertical="center" shrinkToFi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10" xfId="0" applyFont="1" applyBorder="1" applyAlignment="1">
      <alignment horizontal="center" vertical="center" justifyLastLine="1"/>
    </xf>
    <xf numFmtId="38" fontId="2" fillId="0" borderId="4" xfId="1" applyNumberFormat="1" applyFont="1" applyBorder="1" applyAlignment="1">
      <alignment horizontal="right" vertical="center" indent="1"/>
    </xf>
    <xf numFmtId="38" fontId="2" fillId="0" borderId="5" xfId="1" applyNumberFormat="1" applyFont="1" applyBorder="1" applyAlignment="1">
      <alignment horizontal="right" vertical="center" indent="1"/>
    </xf>
    <xf numFmtId="38" fontId="2" fillId="0" borderId="6" xfId="1" applyNumberFormat="1" applyFont="1" applyBorder="1" applyAlignment="1">
      <alignment horizontal="right" vertical="center" indent="1"/>
    </xf>
    <xf numFmtId="38" fontId="2" fillId="0" borderId="7" xfId="1" applyNumberFormat="1" applyFont="1" applyBorder="1" applyAlignment="1">
      <alignment horizontal="right" vertical="center" indent="1"/>
    </xf>
    <xf numFmtId="38" fontId="2" fillId="0" borderId="0" xfId="1" applyNumberFormat="1" applyFont="1" applyBorder="1" applyAlignment="1">
      <alignment horizontal="right" vertical="center" indent="1"/>
    </xf>
    <xf numFmtId="38" fontId="2" fillId="0" borderId="8" xfId="1" applyNumberFormat="1" applyFont="1" applyBorder="1" applyAlignment="1">
      <alignment horizontal="right" vertical="center" indent="1"/>
    </xf>
    <xf numFmtId="38"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38" fontId="2" fillId="0" borderId="1" xfId="1" applyNumberFormat="1" applyFont="1" applyBorder="1" applyAlignment="1">
      <alignment horizontal="right" vertical="center" indent="1"/>
    </xf>
    <xf numFmtId="38" fontId="2" fillId="0" borderId="4" xfId="1" applyFont="1" applyBorder="1" applyAlignment="1">
      <alignment horizontal="right" vertical="center" indent="1"/>
    </xf>
    <xf numFmtId="38" fontId="2" fillId="0" borderId="5" xfId="1" applyFont="1" applyBorder="1" applyAlignment="1">
      <alignment horizontal="right" vertical="center" indent="1"/>
    </xf>
    <xf numFmtId="38" fontId="2" fillId="0" borderId="6" xfId="1" applyFont="1" applyBorder="1" applyAlignment="1">
      <alignment horizontal="right" vertical="center" indent="1"/>
    </xf>
    <xf numFmtId="38" fontId="2" fillId="0" borderId="7" xfId="1" applyFont="1" applyBorder="1" applyAlignment="1">
      <alignment horizontal="right" vertical="center" indent="1"/>
    </xf>
    <xf numFmtId="38" fontId="2" fillId="0" borderId="0" xfId="1" applyFont="1" applyBorder="1" applyAlignment="1">
      <alignment horizontal="right" vertical="center" indent="1"/>
    </xf>
    <xf numFmtId="38" fontId="2" fillId="0" borderId="8" xfId="1" applyFont="1" applyBorder="1" applyAlignment="1">
      <alignment horizontal="right" vertical="center" indent="1"/>
    </xf>
    <xf numFmtId="38" fontId="2" fillId="0" borderId="2" xfId="1" applyNumberFormat="1" applyFont="1" applyBorder="1" applyAlignment="1">
      <alignment horizontal="right" vertical="center" indent="1"/>
    </xf>
    <xf numFmtId="38" fontId="2" fillId="0" borderId="16" xfId="1" applyNumberFormat="1" applyFont="1" applyBorder="1" applyAlignment="1">
      <alignment horizontal="right" vertical="center" indent="1"/>
    </xf>
    <xf numFmtId="38" fontId="2" fillId="0" borderId="12" xfId="1" applyNumberFormat="1" applyFont="1" applyBorder="1" applyAlignment="1">
      <alignment horizontal="right" vertical="center" indent="1"/>
    </xf>
    <xf numFmtId="38" fontId="2" fillId="0" borderId="9" xfId="1" applyNumberFormat="1" applyFont="1" applyBorder="1" applyAlignment="1">
      <alignment horizontal="right" vertical="center" indent="1"/>
    </xf>
    <xf numFmtId="38" fontId="2" fillId="0" borderId="10" xfId="1" applyNumberFormat="1" applyFont="1" applyBorder="1" applyAlignment="1">
      <alignment horizontal="right" vertical="center" indent="1"/>
    </xf>
    <xf numFmtId="38" fontId="2" fillId="0" borderId="11" xfId="1" applyNumberFormat="1" applyFont="1" applyBorder="1" applyAlignment="1">
      <alignment horizontal="right" vertical="center" indent="1"/>
    </xf>
    <xf numFmtId="38" fontId="2" fillId="0" borderId="8" xfId="1" applyFont="1" applyBorder="1" applyAlignment="1">
      <alignment horizontal="right" vertical="center"/>
    </xf>
    <xf numFmtId="177" fontId="2" fillId="0" borderId="8" xfId="1" applyNumberFormat="1" applyFont="1" applyBorder="1" applyAlignment="1">
      <alignment horizontal="right" vertical="center"/>
    </xf>
    <xf numFmtId="0" fontId="2" fillId="0" borderId="3" xfId="0" applyFont="1" applyBorder="1" applyAlignment="1">
      <alignment horizontal="distributed" vertical="center" justifyLastLine="1"/>
    </xf>
    <xf numFmtId="38" fontId="21" fillId="0" borderId="2" xfId="1" applyFont="1" applyBorder="1" applyAlignment="1">
      <alignment vertical="center" wrapText="1"/>
    </xf>
    <xf numFmtId="38" fontId="21" fillId="0" borderId="16" xfId="1" applyFont="1" applyBorder="1" applyAlignment="1">
      <alignment vertical="center" wrapText="1"/>
    </xf>
    <xf numFmtId="38" fontId="21" fillId="0" borderId="12" xfId="1" applyFont="1" applyBorder="1" applyAlignment="1">
      <alignment vertical="center" wrapText="1"/>
    </xf>
    <xf numFmtId="38" fontId="2" fillId="0" borderId="2" xfId="1" applyFont="1" applyBorder="1" applyAlignment="1">
      <alignment horizontal="right" vertical="center" wrapText="1" indent="1"/>
    </xf>
    <xf numFmtId="38" fontId="2" fillId="0" borderId="16" xfId="1" applyFont="1" applyBorder="1" applyAlignment="1">
      <alignment horizontal="right" vertical="center" wrapText="1" indent="1"/>
    </xf>
    <xf numFmtId="38" fontId="2" fillId="0" borderId="12" xfId="1" applyFont="1" applyBorder="1" applyAlignment="1">
      <alignment horizontal="right" vertical="center" wrapText="1" indent="1"/>
    </xf>
    <xf numFmtId="38" fontId="2" fillId="0" borderId="9" xfId="1" applyFont="1" applyBorder="1" applyAlignment="1">
      <alignment horizontal="right" vertical="center" indent="1"/>
    </xf>
    <xf numFmtId="38" fontId="2" fillId="0" borderId="10" xfId="1" applyFont="1" applyBorder="1" applyAlignment="1">
      <alignment horizontal="right" vertical="center" indent="1"/>
    </xf>
    <xf numFmtId="38" fontId="2" fillId="0" borderId="11" xfId="1" applyFont="1" applyBorder="1" applyAlignment="1">
      <alignment horizontal="right" vertical="center" inden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cellXfs>
  <cellStyles count="3">
    <cellStyle name="ハイパーリンク" xfId="2" builtinId="8"/>
    <cellStyle name="桁区切り" xfId="1" builtinId="6"/>
    <cellStyle name="標準" xfId="0" builtinId="0"/>
  </cellStyles>
  <dxfs count="9">
    <dxf>
      <font>
        <color theme="1"/>
      </font>
      <fill>
        <patternFill>
          <bgColor theme="0" tint="-0.14996795556505021"/>
        </patternFill>
      </fill>
    </dxf>
    <dxf>
      <fill>
        <patternFill>
          <bgColor rgb="FFFF0000"/>
        </patternFill>
      </fill>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ont>
        <color theme="1"/>
      </font>
      <fill>
        <gradientFill degree="90">
          <stop position="0">
            <color rgb="FFFFFF00"/>
          </stop>
          <stop position="0.5">
            <color rgb="FFFFC000"/>
          </stop>
          <stop position="1">
            <color rgb="FFFFFF00"/>
          </stop>
        </gradientFill>
      </fill>
    </dxf>
    <dxf>
      <font>
        <b val="0"/>
        <i val="0"/>
        <color theme="1"/>
      </font>
      <fill>
        <gradientFill degree="90">
          <stop position="0">
            <color rgb="FFFFFF00"/>
          </stop>
          <stop position="0.5">
            <color rgb="FFFFC000"/>
          </stop>
          <stop position="1">
            <color rgb="FFFFFF00"/>
          </stop>
        </gradientFill>
      </fill>
    </dxf>
    <dxf>
      <font>
        <b val="0"/>
        <i val="0"/>
        <color theme="1"/>
      </font>
      <fill>
        <gradientFill degree="90">
          <stop position="0">
            <color rgb="FFFFFF00"/>
          </stop>
          <stop position="0.5">
            <color rgb="FFFFC000"/>
          </stop>
          <stop position="1">
            <color rgb="FFFFFF00"/>
          </stop>
        </gradientFill>
      </fill>
    </dxf>
    <dxf>
      <font>
        <color theme="1"/>
      </font>
      <fill>
        <patternFill>
          <bgColor theme="0" tint="-0.14996795556505021"/>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80957</xdr:colOff>
      <xdr:row>68</xdr:row>
      <xdr:rowOff>104777</xdr:rowOff>
    </xdr:from>
    <xdr:to>
      <xdr:col>14</xdr:col>
      <xdr:colOff>190499</xdr:colOff>
      <xdr:row>78</xdr:row>
      <xdr:rowOff>149522</xdr:rowOff>
    </xdr:to>
    <xdr:sp macro="" textlink="">
      <xdr:nvSpPr>
        <xdr:cNvPr id="5" name="矢印: U ターン 4">
          <a:extLst>
            <a:ext uri="{FF2B5EF4-FFF2-40B4-BE49-F238E27FC236}">
              <a16:creationId xmlns:a16="http://schemas.microsoft.com/office/drawing/2014/main" id="{5452462C-1152-4F21-9F81-ACCE11312791}"/>
            </a:ext>
          </a:extLst>
        </xdr:cNvPr>
        <xdr:cNvSpPr/>
      </xdr:nvSpPr>
      <xdr:spPr>
        <a:xfrm rot="5400000">
          <a:off x="7295205" y="20503504"/>
          <a:ext cx="2902245" cy="1062042"/>
        </a:xfrm>
        <a:prstGeom prst="uturnArrow">
          <a:avLst>
            <a:gd name="adj1" fmla="val 8446"/>
            <a:gd name="adj2" fmla="val 15515"/>
            <a:gd name="adj3" fmla="val 20863"/>
            <a:gd name="adj4" fmla="val 10257"/>
            <a:gd name="adj5" fmla="val 10000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41571</xdr:colOff>
      <xdr:row>95</xdr:row>
      <xdr:rowOff>101172</xdr:rowOff>
    </xdr:from>
    <xdr:to>
      <xdr:col>7</xdr:col>
      <xdr:colOff>311235</xdr:colOff>
      <xdr:row>97</xdr:row>
      <xdr:rowOff>218821</xdr:rowOff>
    </xdr:to>
    <xdr:sp macro="" textlink="">
      <xdr:nvSpPr>
        <xdr:cNvPr id="2" name="矢印: U ターン 1">
          <a:extLst>
            <a:ext uri="{FF2B5EF4-FFF2-40B4-BE49-F238E27FC236}">
              <a16:creationId xmlns:a16="http://schemas.microsoft.com/office/drawing/2014/main" id="{E25BC1C4-B023-4EF6-8745-90F8E63BC3E8}"/>
            </a:ext>
          </a:extLst>
        </xdr:cNvPr>
        <xdr:cNvSpPr/>
      </xdr:nvSpPr>
      <xdr:spPr>
        <a:xfrm rot="5400000">
          <a:off x="3663710" y="26411989"/>
          <a:ext cx="684000" cy="269664"/>
        </a:xfrm>
        <a:prstGeom prst="uturnArrow">
          <a:avLst>
            <a:gd name="adj1" fmla="val 19900"/>
            <a:gd name="adj2" fmla="val 25000"/>
            <a:gd name="adj3" fmla="val 0"/>
            <a:gd name="adj4" fmla="val 10257"/>
            <a:gd name="adj5" fmla="val 10000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goform.jp/form/GdUU/92783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ms2nd.smart-lgov.jp/material/local/1260/files/group/9/houkoku_10.docx?_20250307160543" TargetMode="External"/><Relationship Id="rId7" Type="http://schemas.openxmlformats.org/officeDocument/2006/relationships/drawing" Target="../drawings/drawing2.xml"/><Relationship Id="rId2" Type="http://schemas.openxmlformats.org/officeDocument/2006/relationships/hyperlink" Target="https://cms2nd.smart-lgov.jp/material/local/1260/files/group/9/houkoku_10.docx?_20250307160543" TargetMode="External"/><Relationship Id="rId1" Type="http://schemas.openxmlformats.org/officeDocument/2006/relationships/hyperlink" Target="https://logoform.jp/form/GdUU/917466" TargetMode="External"/><Relationship Id="rId6" Type="http://schemas.openxmlformats.org/officeDocument/2006/relationships/printerSettings" Target="../printerSettings/printerSettings8.bin"/><Relationship Id="rId5" Type="http://schemas.openxmlformats.org/officeDocument/2006/relationships/hyperlink" Target="https://cms2nd.smart-lgov.jp/material/local/1260/files/group/9/houkokurei_10d.pdf?_20250307160543" TargetMode="External"/><Relationship Id="rId4" Type="http://schemas.openxmlformats.org/officeDocument/2006/relationships/hyperlink" Target="https://cms2nd.smart-lgov.jp/material/local/1260/files/group/9/houkokurei_10d.pdf?_20250307160543"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0A4D-6613-401A-835A-A19741543186}">
  <sheetPr>
    <tabColor rgb="FF92D050"/>
  </sheetPr>
  <dimension ref="A1:V160"/>
  <sheetViews>
    <sheetView tabSelected="1" zoomScaleNormal="100" zoomScaleSheetLayoutView="100" workbookViewId="0">
      <pane ySplit="1" topLeftCell="A2" activePane="bottomLeft" state="frozen"/>
      <selection pane="bottomLeft" activeCell="D6" sqref="D6"/>
    </sheetView>
  </sheetViews>
  <sheetFormatPr defaultColWidth="14.08984375" defaultRowHeight="22.5" customHeight="1" x14ac:dyDescent="0.15"/>
  <cols>
    <col min="1" max="1" width="14.08984375" style="139"/>
    <col min="2" max="10" width="3.7265625" style="139" customWidth="1"/>
    <col min="11" max="11" width="14.54296875" style="139" customWidth="1"/>
    <col min="12" max="12" width="15.453125" style="139" customWidth="1"/>
    <col min="13" max="14" width="4.54296875" style="139" customWidth="1"/>
    <col min="15" max="15" width="5.36328125" style="139" customWidth="1"/>
    <col min="16" max="16" width="15.81640625" style="139" customWidth="1"/>
    <col min="17" max="31" width="10.1796875" style="139" customWidth="1"/>
    <col min="32" max="16384" width="14.08984375" style="139"/>
  </cols>
  <sheetData>
    <row r="1" spans="1:12" ht="26.25" customHeight="1" x14ac:dyDescent="0.15">
      <c r="A1" s="140" t="s">
        <v>252</v>
      </c>
    </row>
    <row r="3" spans="1:12" ht="22.5" customHeight="1" x14ac:dyDescent="0.15">
      <c r="A3" s="198" t="s">
        <v>108</v>
      </c>
      <c r="B3" s="198"/>
      <c r="C3" s="198"/>
      <c r="D3" s="198"/>
      <c r="E3" s="198"/>
    </row>
    <row r="4" spans="1:12" ht="22.5" customHeight="1" x14ac:dyDescent="0.15">
      <c r="A4" s="308" t="s">
        <v>358</v>
      </c>
      <c r="B4" s="308"/>
      <c r="C4" s="308"/>
      <c r="D4" s="308"/>
      <c r="E4" s="308"/>
      <c r="F4" s="308"/>
      <c r="G4" s="308"/>
      <c r="H4" s="308"/>
      <c r="I4" s="308"/>
      <c r="J4" s="308"/>
      <c r="K4" s="308"/>
      <c r="L4" s="308"/>
    </row>
    <row r="5" spans="1:12" ht="22.5" customHeight="1" x14ac:dyDescent="0.15">
      <c r="A5" s="141" t="s">
        <v>59</v>
      </c>
    </row>
    <row r="6" spans="1:12" ht="22.5" customHeight="1" x14ac:dyDescent="0.15">
      <c r="A6" s="39" t="s">
        <v>57</v>
      </c>
      <c r="B6" s="221" t="s">
        <v>58</v>
      </c>
      <c r="C6" s="221"/>
      <c r="D6" s="107">
        <v>7</v>
      </c>
      <c r="E6" s="106" t="s">
        <v>91</v>
      </c>
    </row>
    <row r="7" spans="1:12" ht="22.5" customHeight="1" x14ac:dyDescent="0.15">
      <c r="A7" s="39" t="s">
        <v>60</v>
      </c>
      <c r="B7" s="107">
        <v>4</v>
      </c>
      <c r="C7" s="106" t="s">
        <v>61</v>
      </c>
      <c r="D7" s="107">
        <v>8</v>
      </c>
      <c r="E7" s="106" t="s">
        <v>62</v>
      </c>
    </row>
    <row r="9" spans="1:12" ht="22.5" customHeight="1" x14ac:dyDescent="0.15">
      <c r="A9" s="141" t="s">
        <v>65</v>
      </c>
    </row>
    <row r="10" spans="1:12" ht="22.5" customHeight="1" x14ac:dyDescent="0.15">
      <c r="A10" s="133" t="s">
        <v>161</v>
      </c>
      <c r="B10" s="179" t="s">
        <v>319</v>
      </c>
      <c r="C10" s="179"/>
      <c r="D10" s="179"/>
      <c r="E10" s="179"/>
      <c r="F10" s="179"/>
      <c r="G10" s="179"/>
      <c r="H10" s="179"/>
      <c r="I10" s="179"/>
      <c r="J10" s="179"/>
      <c r="K10" s="179" t="s">
        <v>328</v>
      </c>
      <c r="L10" s="179"/>
    </row>
    <row r="11" spans="1:12" ht="22.5" customHeight="1" x14ac:dyDescent="0.15">
      <c r="A11" s="40" t="s">
        <v>32</v>
      </c>
      <c r="B11" s="233" t="s">
        <v>361</v>
      </c>
      <c r="C11" s="233"/>
      <c r="D11" s="233"/>
      <c r="E11" s="233"/>
      <c r="F11" s="233"/>
      <c r="G11" s="233"/>
      <c r="H11" s="233"/>
      <c r="I11" s="233"/>
      <c r="J11" s="233"/>
      <c r="K11" s="180" t="s">
        <v>297</v>
      </c>
      <c r="L11" s="180"/>
    </row>
    <row r="12" spans="1:12" ht="22.5" customHeight="1" x14ac:dyDescent="0.15">
      <c r="A12" s="40" t="s">
        <v>56</v>
      </c>
      <c r="B12" s="233" t="s">
        <v>360</v>
      </c>
      <c r="C12" s="233"/>
      <c r="D12" s="233"/>
      <c r="E12" s="233"/>
      <c r="F12" s="233"/>
      <c r="G12" s="233"/>
      <c r="H12" s="233"/>
      <c r="I12" s="233"/>
      <c r="J12" s="233"/>
      <c r="K12" s="180" t="s">
        <v>327</v>
      </c>
      <c r="L12" s="180"/>
    </row>
    <row r="13" spans="1:12" ht="22.5" customHeight="1" x14ac:dyDescent="0.15">
      <c r="A13" s="40" t="s">
        <v>55</v>
      </c>
      <c r="B13" s="233" t="s">
        <v>362</v>
      </c>
      <c r="C13" s="233"/>
      <c r="D13" s="233"/>
      <c r="E13" s="233"/>
      <c r="F13" s="233"/>
      <c r="G13" s="233"/>
      <c r="H13" s="233"/>
      <c r="I13" s="233"/>
      <c r="J13" s="233"/>
      <c r="K13" s="180" t="s">
        <v>123</v>
      </c>
      <c r="L13" s="180"/>
    </row>
    <row r="14" spans="1:12" ht="22.5" customHeight="1" x14ac:dyDescent="0.15">
      <c r="A14" s="40" t="s">
        <v>26</v>
      </c>
      <c r="B14" s="237">
        <v>35521</v>
      </c>
      <c r="C14" s="237"/>
      <c r="D14" s="237"/>
      <c r="E14" s="237"/>
      <c r="F14" s="237"/>
      <c r="G14" s="237"/>
      <c r="H14" s="237"/>
      <c r="I14" s="237"/>
      <c r="J14" s="237"/>
      <c r="K14" s="180" t="s">
        <v>299</v>
      </c>
      <c r="L14" s="180"/>
    </row>
    <row r="15" spans="1:12" ht="22.5" customHeight="1" x14ac:dyDescent="0.15">
      <c r="A15" s="40" t="s">
        <v>27</v>
      </c>
      <c r="B15" s="239">
        <v>150</v>
      </c>
      <c r="C15" s="240"/>
      <c r="D15" s="240"/>
      <c r="E15" s="240"/>
      <c r="F15" s="240"/>
      <c r="G15" s="240"/>
      <c r="H15" s="241"/>
      <c r="I15" s="183" t="s">
        <v>54</v>
      </c>
      <c r="J15" s="214"/>
      <c r="K15" s="135" t="s">
        <v>326</v>
      </c>
      <c r="L15" s="136">
        <f>IF(B15=0,0,IF(B15&lt;=50,1,IF(B15&gt;=500,2,3)))</f>
        <v>3</v>
      </c>
    </row>
    <row r="16" spans="1:12" ht="22.5" customHeight="1" x14ac:dyDescent="0.15">
      <c r="A16" s="40" t="s">
        <v>29</v>
      </c>
      <c r="B16" s="238" t="s">
        <v>363</v>
      </c>
      <c r="C16" s="238"/>
      <c r="D16" s="238"/>
      <c r="E16" s="238"/>
      <c r="F16" s="238"/>
      <c r="G16" s="238"/>
      <c r="H16" s="238"/>
      <c r="I16" s="238"/>
      <c r="J16" s="238"/>
      <c r="K16" s="181" t="s">
        <v>300</v>
      </c>
      <c r="L16" s="181"/>
    </row>
    <row r="18" spans="1:12" ht="22.5" customHeight="1" x14ac:dyDescent="0.15">
      <c r="A18" s="141" t="s">
        <v>64</v>
      </c>
    </row>
    <row r="19" spans="1:12" ht="22.5" customHeight="1" x14ac:dyDescent="0.15">
      <c r="A19" s="34" t="s">
        <v>66</v>
      </c>
      <c r="B19" s="233" t="s">
        <v>293</v>
      </c>
      <c r="C19" s="233"/>
      <c r="D19" s="233"/>
      <c r="E19" s="233"/>
      <c r="F19" s="233"/>
      <c r="G19" s="233"/>
      <c r="H19" s="233"/>
      <c r="I19" s="233"/>
      <c r="J19" s="233"/>
      <c r="L19" s="142">
        <f>IF(B19="設立補助金",1,IF(B19="運営補助金・活動補助金",2,""))</f>
        <v>2</v>
      </c>
    </row>
    <row r="20" spans="1:12" ht="22.5" customHeight="1" x14ac:dyDescent="0.15">
      <c r="B20" s="139" t="s">
        <v>295</v>
      </c>
    </row>
    <row r="22" spans="1:12" ht="22.5" customHeight="1" x14ac:dyDescent="0.15">
      <c r="A22" s="141" t="s">
        <v>68</v>
      </c>
    </row>
    <row r="23" spans="1:12" ht="22.5" customHeight="1" x14ac:dyDescent="0.15">
      <c r="A23" s="143" t="s">
        <v>69</v>
      </c>
    </row>
    <row r="24" spans="1:12" ht="22.5" customHeight="1" x14ac:dyDescent="0.15">
      <c r="A24" s="57" t="s">
        <v>90</v>
      </c>
      <c r="B24" s="57"/>
      <c r="C24" s="57"/>
      <c r="D24" s="57"/>
      <c r="E24" s="57"/>
      <c r="F24" s="57"/>
      <c r="G24" s="57"/>
      <c r="H24" s="57"/>
      <c r="I24" s="57"/>
      <c r="J24" s="57"/>
      <c r="K24" s="57"/>
      <c r="L24" s="57"/>
    </row>
    <row r="25" spans="1:12" ht="22.5" customHeight="1" x14ac:dyDescent="0.15">
      <c r="A25" s="126" t="s">
        <v>291</v>
      </c>
      <c r="B25" s="126"/>
      <c r="C25" s="126"/>
      <c r="D25" s="126"/>
      <c r="E25" s="126"/>
      <c r="F25" s="126"/>
      <c r="G25" s="126"/>
      <c r="H25" s="126"/>
      <c r="I25" s="126"/>
      <c r="J25" s="126"/>
      <c r="K25" s="126"/>
      <c r="L25" s="126"/>
    </row>
    <row r="26" spans="1:12" ht="22.5" customHeight="1" x14ac:dyDescent="0.15">
      <c r="A26" s="34" t="s">
        <v>22</v>
      </c>
      <c r="B26" s="221" t="s">
        <v>89</v>
      </c>
      <c r="C26" s="221"/>
      <c r="D26" s="221"/>
      <c r="E26" s="221"/>
      <c r="F26" s="221"/>
      <c r="G26" s="221"/>
      <c r="H26" s="221"/>
      <c r="I26" s="221"/>
      <c r="J26" s="221"/>
      <c r="K26" s="34" t="s">
        <v>23</v>
      </c>
      <c r="L26" s="34" t="s">
        <v>284</v>
      </c>
    </row>
    <row r="27" spans="1:12" ht="22.5" customHeight="1" x14ac:dyDescent="0.15">
      <c r="A27" s="38" t="s">
        <v>80</v>
      </c>
      <c r="B27" s="234" t="s">
        <v>70</v>
      </c>
      <c r="C27" s="235"/>
      <c r="D27" s="235"/>
      <c r="E27" s="235"/>
      <c r="F27" s="235"/>
      <c r="G27" s="235"/>
      <c r="H27" s="235"/>
      <c r="I27" s="235"/>
      <c r="J27" s="236"/>
      <c r="K27" s="38" t="s">
        <v>74</v>
      </c>
      <c r="L27" s="38" t="s">
        <v>71</v>
      </c>
    </row>
    <row r="28" spans="1:12" ht="22.5" customHeight="1" x14ac:dyDescent="0.15">
      <c r="A28" s="38" t="s">
        <v>73</v>
      </c>
      <c r="B28" s="234" t="s">
        <v>76</v>
      </c>
      <c r="C28" s="235"/>
      <c r="D28" s="235"/>
      <c r="E28" s="235"/>
      <c r="F28" s="235"/>
      <c r="G28" s="235"/>
      <c r="H28" s="235"/>
      <c r="I28" s="235"/>
      <c r="J28" s="236"/>
      <c r="K28" s="38" t="s">
        <v>74</v>
      </c>
      <c r="L28" s="38" t="s">
        <v>75</v>
      </c>
    </row>
    <row r="29" spans="1:12" ht="22.5" customHeight="1" x14ac:dyDescent="0.15">
      <c r="A29" s="48" t="s">
        <v>364</v>
      </c>
      <c r="B29" s="223" t="s">
        <v>365</v>
      </c>
      <c r="C29" s="224"/>
      <c r="D29" s="224"/>
      <c r="E29" s="224"/>
      <c r="F29" s="224"/>
      <c r="G29" s="224"/>
      <c r="H29" s="224"/>
      <c r="I29" s="224"/>
      <c r="J29" s="225"/>
      <c r="K29" s="49" t="s">
        <v>366</v>
      </c>
      <c r="L29" s="50">
        <v>150</v>
      </c>
    </row>
    <row r="30" spans="1:12" ht="22.5" customHeight="1" x14ac:dyDescent="0.15">
      <c r="A30" s="48" t="s">
        <v>367</v>
      </c>
      <c r="B30" s="223" t="s">
        <v>368</v>
      </c>
      <c r="C30" s="224"/>
      <c r="D30" s="224"/>
      <c r="E30" s="224"/>
      <c r="F30" s="224"/>
      <c r="G30" s="224"/>
      <c r="H30" s="224"/>
      <c r="I30" s="224"/>
      <c r="J30" s="225"/>
      <c r="K30" s="49" t="s">
        <v>366</v>
      </c>
      <c r="L30" s="50">
        <v>120</v>
      </c>
    </row>
    <row r="31" spans="1:12" ht="22.5" customHeight="1" x14ac:dyDescent="0.15">
      <c r="A31" s="48"/>
      <c r="B31" s="223"/>
      <c r="C31" s="224"/>
      <c r="D31" s="224"/>
      <c r="E31" s="224"/>
      <c r="F31" s="224"/>
      <c r="G31" s="224"/>
      <c r="H31" s="224"/>
      <c r="I31" s="224"/>
      <c r="J31" s="225"/>
      <c r="K31" s="49"/>
      <c r="L31" s="50"/>
    </row>
    <row r="32" spans="1:12" ht="22.5" customHeight="1" x14ac:dyDescent="0.15">
      <c r="A32" s="48"/>
      <c r="B32" s="223"/>
      <c r="C32" s="224"/>
      <c r="D32" s="224"/>
      <c r="E32" s="224"/>
      <c r="F32" s="224"/>
      <c r="G32" s="224"/>
      <c r="H32" s="224"/>
      <c r="I32" s="224"/>
      <c r="J32" s="225"/>
      <c r="K32" s="49"/>
      <c r="L32" s="50"/>
    </row>
    <row r="33" spans="1:12" ht="22.5" customHeight="1" x14ac:dyDescent="0.15">
      <c r="A33" s="48"/>
      <c r="B33" s="223"/>
      <c r="C33" s="224"/>
      <c r="D33" s="224"/>
      <c r="E33" s="224"/>
      <c r="F33" s="224"/>
      <c r="G33" s="224"/>
      <c r="H33" s="224"/>
      <c r="I33" s="224"/>
      <c r="J33" s="225"/>
      <c r="K33" s="49"/>
      <c r="L33" s="50"/>
    </row>
    <row r="34" spans="1:12" ht="22.5" customHeight="1" x14ac:dyDescent="0.15">
      <c r="A34" s="48"/>
      <c r="B34" s="223"/>
      <c r="C34" s="224"/>
      <c r="D34" s="224"/>
      <c r="E34" s="224"/>
      <c r="F34" s="224"/>
      <c r="G34" s="224"/>
      <c r="H34" s="224"/>
      <c r="I34" s="224"/>
      <c r="J34" s="225"/>
      <c r="K34" s="49"/>
      <c r="L34" s="50"/>
    </row>
    <row r="35" spans="1:12" ht="22.5" customHeight="1" x14ac:dyDescent="0.15">
      <c r="A35" s="48"/>
      <c r="B35" s="223"/>
      <c r="C35" s="224"/>
      <c r="D35" s="224"/>
      <c r="E35" s="224"/>
      <c r="F35" s="224"/>
      <c r="G35" s="224"/>
      <c r="H35" s="224"/>
      <c r="I35" s="224"/>
      <c r="J35" s="225"/>
      <c r="K35" s="49"/>
      <c r="L35" s="50"/>
    </row>
    <row r="36" spans="1:12" ht="22.5" customHeight="1" x14ac:dyDescent="0.15">
      <c r="A36" s="48"/>
      <c r="B36" s="223"/>
      <c r="C36" s="224"/>
      <c r="D36" s="224"/>
      <c r="E36" s="224"/>
      <c r="F36" s="224"/>
      <c r="G36" s="224"/>
      <c r="H36" s="224"/>
      <c r="I36" s="224"/>
      <c r="J36" s="225"/>
      <c r="K36" s="49"/>
      <c r="L36" s="50"/>
    </row>
    <row r="37" spans="1:12" ht="22.5" customHeight="1" x14ac:dyDescent="0.15">
      <c r="A37" s="48"/>
      <c r="B37" s="223"/>
      <c r="C37" s="224"/>
      <c r="D37" s="224"/>
      <c r="E37" s="224"/>
      <c r="F37" s="224"/>
      <c r="G37" s="224"/>
      <c r="H37" s="224"/>
      <c r="I37" s="224"/>
      <c r="J37" s="225"/>
      <c r="K37" s="49"/>
      <c r="L37" s="50"/>
    </row>
    <row r="38" spans="1:12" ht="22.5" customHeight="1" x14ac:dyDescent="0.15">
      <c r="A38" s="48"/>
      <c r="B38" s="223"/>
      <c r="C38" s="224"/>
      <c r="D38" s="224"/>
      <c r="E38" s="224"/>
      <c r="F38" s="224"/>
      <c r="G38" s="224"/>
      <c r="H38" s="224"/>
      <c r="I38" s="224"/>
      <c r="J38" s="225"/>
      <c r="K38" s="49"/>
      <c r="L38" s="50"/>
    </row>
    <row r="39" spans="1:12" ht="22.5" customHeight="1" x14ac:dyDescent="0.15">
      <c r="A39" s="48"/>
      <c r="B39" s="223"/>
      <c r="C39" s="224"/>
      <c r="D39" s="224"/>
      <c r="E39" s="224"/>
      <c r="F39" s="224"/>
      <c r="G39" s="224"/>
      <c r="H39" s="224"/>
      <c r="I39" s="224"/>
      <c r="J39" s="225"/>
      <c r="K39" s="49"/>
      <c r="L39" s="50"/>
    </row>
    <row r="40" spans="1:12" ht="22.5" customHeight="1" x14ac:dyDescent="0.15">
      <c r="A40" s="48"/>
      <c r="B40" s="223"/>
      <c r="C40" s="224"/>
      <c r="D40" s="224"/>
      <c r="E40" s="224"/>
      <c r="F40" s="224"/>
      <c r="G40" s="224"/>
      <c r="H40" s="224"/>
      <c r="I40" s="224"/>
      <c r="J40" s="225"/>
      <c r="K40" s="49"/>
      <c r="L40" s="50"/>
    </row>
    <row r="41" spans="1:12" ht="22.5" customHeight="1" x14ac:dyDescent="0.15">
      <c r="A41" s="48"/>
      <c r="B41" s="223"/>
      <c r="C41" s="224"/>
      <c r="D41" s="224"/>
      <c r="E41" s="224"/>
      <c r="F41" s="224"/>
      <c r="G41" s="224"/>
      <c r="H41" s="224"/>
      <c r="I41" s="224"/>
      <c r="J41" s="225"/>
      <c r="K41" s="49"/>
      <c r="L41" s="50"/>
    </row>
    <row r="42" spans="1:12" ht="22.5" customHeight="1" x14ac:dyDescent="0.15">
      <c r="A42" s="242" t="s">
        <v>290</v>
      </c>
      <c r="B42" s="242"/>
      <c r="C42" s="242"/>
      <c r="D42" s="242"/>
      <c r="E42" s="242"/>
      <c r="F42" s="242"/>
      <c r="G42" s="242"/>
      <c r="H42" s="242"/>
      <c r="I42" s="242"/>
      <c r="J42" s="242"/>
      <c r="K42" s="242"/>
      <c r="L42" s="242"/>
    </row>
    <row r="44" spans="1:12" ht="22.5" customHeight="1" x14ac:dyDescent="0.15">
      <c r="A44" s="143" t="s">
        <v>77</v>
      </c>
    </row>
    <row r="45" spans="1:12" ht="22.5" customHeight="1" x14ac:dyDescent="0.15">
      <c r="A45" s="57" t="s">
        <v>350</v>
      </c>
      <c r="B45" s="57"/>
      <c r="C45" s="57"/>
      <c r="D45" s="57"/>
      <c r="E45" s="57"/>
      <c r="F45" s="57"/>
      <c r="G45" s="57"/>
      <c r="H45" s="57"/>
      <c r="I45" s="57"/>
      <c r="J45" s="57"/>
      <c r="K45" s="57"/>
      <c r="L45" s="57"/>
    </row>
    <row r="46" spans="1:12" ht="22.5" customHeight="1" x14ac:dyDescent="0.15">
      <c r="A46" s="57" t="s">
        <v>296</v>
      </c>
      <c r="B46" s="57"/>
      <c r="C46" s="57"/>
      <c r="D46" s="57"/>
      <c r="E46" s="57"/>
      <c r="F46" s="57"/>
      <c r="G46" s="57"/>
      <c r="H46" s="57"/>
      <c r="I46" s="57"/>
      <c r="J46" s="57"/>
      <c r="K46" s="57"/>
      <c r="L46" s="57"/>
    </row>
    <row r="47" spans="1:12" ht="22.5" customHeight="1" x14ac:dyDescent="0.15">
      <c r="A47" s="126" t="s">
        <v>289</v>
      </c>
      <c r="B47" s="57"/>
      <c r="C47" s="57"/>
      <c r="D47" s="57"/>
      <c r="E47" s="57"/>
      <c r="F47" s="57"/>
      <c r="G47" s="57"/>
      <c r="H47" s="57"/>
      <c r="I47" s="57"/>
      <c r="J47" s="57"/>
      <c r="K47" s="104"/>
      <c r="L47" s="57"/>
    </row>
    <row r="48" spans="1:12" ht="22.5" customHeight="1" x14ac:dyDescent="0.15">
      <c r="A48" s="34" t="s">
        <v>22</v>
      </c>
      <c r="B48" s="221" t="s">
        <v>78</v>
      </c>
      <c r="C48" s="221"/>
      <c r="D48" s="221"/>
      <c r="E48" s="221"/>
      <c r="F48" s="221"/>
      <c r="G48" s="221"/>
      <c r="H48" s="221"/>
      <c r="I48" s="221"/>
      <c r="J48" s="221"/>
      <c r="K48" s="34" t="s">
        <v>23</v>
      </c>
      <c r="L48" s="41" t="s">
        <v>285</v>
      </c>
    </row>
    <row r="49" spans="1:12" ht="22.5" customHeight="1" x14ac:dyDescent="0.15">
      <c r="A49" s="38" t="s">
        <v>81</v>
      </c>
      <c r="B49" s="234" t="s">
        <v>82</v>
      </c>
      <c r="C49" s="235"/>
      <c r="D49" s="235"/>
      <c r="E49" s="235"/>
      <c r="F49" s="235"/>
      <c r="G49" s="235"/>
      <c r="H49" s="235"/>
      <c r="I49" s="235"/>
      <c r="J49" s="236"/>
      <c r="K49" s="38" t="s">
        <v>85</v>
      </c>
      <c r="L49" s="38" t="s">
        <v>71</v>
      </c>
    </row>
    <row r="50" spans="1:12" ht="22.5" customHeight="1" x14ac:dyDescent="0.15">
      <c r="A50" s="38" t="s">
        <v>83</v>
      </c>
      <c r="B50" s="234" t="s">
        <v>79</v>
      </c>
      <c r="C50" s="235"/>
      <c r="D50" s="235"/>
      <c r="E50" s="235"/>
      <c r="F50" s="235"/>
      <c r="G50" s="235"/>
      <c r="H50" s="235"/>
      <c r="I50" s="235"/>
      <c r="J50" s="236"/>
      <c r="K50" s="38" t="s">
        <v>84</v>
      </c>
      <c r="L50" s="38" t="s">
        <v>86</v>
      </c>
    </row>
    <row r="51" spans="1:12" ht="22.5" customHeight="1" x14ac:dyDescent="0.15">
      <c r="A51" s="48">
        <v>45797</v>
      </c>
      <c r="B51" s="223" t="s">
        <v>369</v>
      </c>
      <c r="C51" s="224"/>
      <c r="D51" s="224"/>
      <c r="E51" s="224"/>
      <c r="F51" s="224"/>
      <c r="G51" s="224"/>
      <c r="H51" s="224"/>
      <c r="I51" s="224"/>
      <c r="J51" s="225"/>
      <c r="K51" s="49" t="s">
        <v>370</v>
      </c>
      <c r="L51" s="50">
        <v>15</v>
      </c>
    </row>
    <row r="52" spans="1:12" ht="22.5" customHeight="1" x14ac:dyDescent="0.15">
      <c r="A52" s="48">
        <v>45818</v>
      </c>
      <c r="B52" s="223" t="s">
        <v>371</v>
      </c>
      <c r="C52" s="224"/>
      <c r="D52" s="224"/>
      <c r="E52" s="224"/>
      <c r="F52" s="224"/>
      <c r="G52" s="224"/>
      <c r="H52" s="224"/>
      <c r="I52" s="224"/>
      <c r="J52" s="225"/>
      <c r="K52" s="49" t="s">
        <v>366</v>
      </c>
      <c r="L52" s="50">
        <v>50</v>
      </c>
    </row>
    <row r="53" spans="1:12" ht="22.5" customHeight="1" x14ac:dyDescent="0.15">
      <c r="A53" s="48">
        <v>45911</v>
      </c>
      <c r="B53" s="223" t="s">
        <v>372</v>
      </c>
      <c r="C53" s="224"/>
      <c r="D53" s="224"/>
      <c r="E53" s="224"/>
      <c r="F53" s="224"/>
      <c r="G53" s="224"/>
      <c r="H53" s="224"/>
      <c r="I53" s="224"/>
      <c r="J53" s="225"/>
      <c r="K53" s="49" t="s">
        <v>373</v>
      </c>
      <c r="L53" s="50">
        <v>80</v>
      </c>
    </row>
    <row r="54" spans="1:12" ht="22.5" customHeight="1" x14ac:dyDescent="0.15">
      <c r="A54" s="48">
        <v>46002</v>
      </c>
      <c r="B54" s="223" t="s">
        <v>374</v>
      </c>
      <c r="C54" s="224"/>
      <c r="D54" s="224"/>
      <c r="E54" s="224"/>
      <c r="F54" s="224"/>
      <c r="G54" s="224"/>
      <c r="H54" s="224"/>
      <c r="I54" s="224"/>
      <c r="J54" s="225"/>
      <c r="K54" s="49" t="s">
        <v>366</v>
      </c>
      <c r="L54" s="50">
        <v>70</v>
      </c>
    </row>
    <row r="55" spans="1:12" ht="22.5" customHeight="1" x14ac:dyDescent="0.15">
      <c r="A55" s="48">
        <v>45674</v>
      </c>
      <c r="B55" s="223" t="s">
        <v>375</v>
      </c>
      <c r="C55" s="224"/>
      <c r="D55" s="224"/>
      <c r="E55" s="224"/>
      <c r="F55" s="224"/>
      <c r="G55" s="224"/>
      <c r="H55" s="224"/>
      <c r="I55" s="224"/>
      <c r="J55" s="225"/>
      <c r="K55" s="49" t="s">
        <v>366</v>
      </c>
      <c r="L55" s="50">
        <v>60</v>
      </c>
    </row>
    <row r="56" spans="1:12" ht="22.5" customHeight="1" x14ac:dyDescent="0.15">
      <c r="A56" s="48"/>
      <c r="B56" s="223"/>
      <c r="C56" s="224"/>
      <c r="D56" s="224"/>
      <c r="E56" s="224"/>
      <c r="F56" s="224"/>
      <c r="G56" s="224"/>
      <c r="H56" s="224"/>
      <c r="I56" s="224"/>
      <c r="J56" s="225"/>
      <c r="K56" s="49"/>
      <c r="L56" s="50"/>
    </row>
    <row r="57" spans="1:12" ht="22.5" customHeight="1" x14ac:dyDescent="0.15">
      <c r="A57" s="48"/>
      <c r="B57" s="223"/>
      <c r="C57" s="224"/>
      <c r="D57" s="224"/>
      <c r="E57" s="224"/>
      <c r="F57" s="224"/>
      <c r="G57" s="224"/>
      <c r="H57" s="224"/>
      <c r="I57" s="224"/>
      <c r="J57" s="225"/>
      <c r="K57" s="49"/>
      <c r="L57" s="50"/>
    </row>
    <row r="58" spans="1:12" ht="22.5" customHeight="1" x14ac:dyDescent="0.15">
      <c r="A58" s="48"/>
      <c r="B58" s="223"/>
      <c r="C58" s="224"/>
      <c r="D58" s="224"/>
      <c r="E58" s="224"/>
      <c r="F58" s="224"/>
      <c r="G58" s="224"/>
      <c r="H58" s="224"/>
      <c r="I58" s="224"/>
      <c r="J58" s="225"/>
      <c r="K58" s="49"/>
      <c r="L58" s="50"/>
    </row>
    <row r="59" spans="1:12" ht="22.5" customHeight="1" x14ac:dyDescent="0.15">
      <c r="A59" s="48"/>
      <c r="B59" s="223"/>
      <c r="C59" s="224"/>
      <c r="D59" s="224"/>
      <c r="E59" s="224"/>
      <c r="F59" s="224"/>
      <c r="G59" s="224"/>
      <c r="H59" s="224"/>
      <c r="I59" s="224"/>
      <c r="J59" s="225"/>
      <c r="K59" s="49"/>
      <c r="L59" s="50"/>
    </row>
    <row r="60" spans="1:12" ht="22.5" customHeight="1" x14ac:dyDescent="0.15">
      <c r="A60" s="48"/>
      <c r="B60" s="223"/>
      <c r="C60" s="224"/>
      <c r="D60" s="224"/>
      <c r="E60" s="224"/>
      <c r="F60" s="224"/>
      <c r="G60" s="224"/>
      <c r="H60" s="224"/>
      <c r="I60" s="224"/>
      <c r="J60" s="225"/>
      <c r="K60" s="49"/>
      <c r="L60" s="50"/>
    </row>
    <row r="61" spans="1:12" ht="22.5" customHeight="1" x14ac:dyDescent="0.15">
      <c r="A61" s="48"/>
      <c r="B61" s="223"/>
      <c r="C61" s="224"/>
      <c r="D61" s="224"/>
      <c r="E61" s="224"/>
      <c r="F61" s="224"/>
      <c r="G61" s="224"/>
      <c r="H61" s="224"/>
      <c r="I61" s="224"/>
      <c r="J61" s="225"/>
      <c r="K61" s="49"/>
      <c r="L61" s="50"/>
    </row>
    <row r="62" spans="1:12" ht="22.5" customHeight="1" x14ac:dyDescent="0.15">
      <c r="A62" s="48"/>
      <c r="B62" s="223"/>
      <c r="C62" s="224"/>
      <c r="D62" s="224"/>
      <c r="E62" s="224"/>
      <c r="F62" s="224"/>
      <c r="G62" s="224"/>
      <c r="H62" s="224"/>
      <c r="I62" s="224"/>
      <c r="J62" s="225"/>
      <c r="K62" s="49"/>
      <c r="L62" s="50"/>
    </row>
    <row r="63" spans="1:12" ht="22.5" customHeight="1" x14ac:dyDescent="0.15">
      <c r="A63" s="48"/>
      <c r="B63" s="223"/>
      <c r="C63" s="224"/>
      <c r="D63" s="224"/>
      <c r="E63" s="224"/>
      <c r="F63" s="224"/>
      <c r="G63" s="224"/>
      <c r="H63" s="224"/>
      <c r="I63" s="224"/>
      <c r="J63" s="225"/>
      <c r="K63" s="49"/>
      <c r="L63" s="50"/>
    </row>
    <row r="64" spans="1:12" ht="22.5" customHeight="1" x14ac:dyDescent="0.15">
      <c r="A64" s="48"/>
      <c r="B64" s="223"/>
      <c r="C64" s="224"/>
      <c r="D64" s="224"/>
      <c r="E64" s="224"/>
      <c r="F64" s="224"/>
      <c r="G64" s="224"/>
      <c r="H64" s="224"/>
      <c r="I64" s="224"/>
      <c r="J64" s="225"/>
      <c r="K64" s="49"/>
      <c r="L64" s="50"/>
    </row>
    <row r="65" spans="1:14" ht="22.5" customHeight="1" x14ac:dyDescent="0.15">
      <c r="A65" s="48"/>
      <c r="B65" s="223"/>
      <c r="C65" s="224"/>
      <c r="D65" s="224"/>
      <c r="E65" s="224"/>
      <c r="F65" s="224"/>
      <c r="G65" s="224"/>
      <c r="H65" s="224"/>
      <c r="I65" s="224"/>
      <c r="J65" s="225"/>
      <c r="K65" s="49"/>
      <c r="L65" s="50"/>
    </row>
    <row r="66" spans="1:14" ht="22.5" customHeight="1" x14ac:dyDescent="0.15">
      <c r="A66" s="48"/>
      <c r="B66" s="223"/>
      <c r="C66" s="224"/>
      <c r="D66" s="224"/>
      <c r="E66" s="224"/>
      <c r="F66" s="224"/>
      <c r="G66" s="224"/>
      <c r="H66" s="224"/>
      <c r="I66" s="224"/>
      <c r="J66" s="225"/>
      <c r="K66" s="49"/>
      <c r="L66" s="50"/>
    </row>
    <row r="67" spans="1:14" ht="22.5" customHeight="1" x14ac:dyDescent="0.15">
      <c r="A67" s="48"/>
      <c r="B67" s="223"/>
      <c r="C67" s="224"/>
      <c r="D67" s="224"/>
      <c r="E67" s="224"/>
      <c r="F67" s="224"/>
      <c r="G67" s="224"/>
      <c r="H67" s="224"/>
      <c r="I67" s="224"/>
      <c r="J67" s="225"/>
      <c r="K67" s="49"/>
      <c r="L67" s="50"/>
    </row>
    <row r="68" spans="1:14" ht="22.5" customHeight="1" x14ac:dyDescent="0.15">
      <c r="A68" s="48"/>
      <c r="B68" s="223"/>
      <c r="C68" s="224"/>
      <c r="D68" s="224"/>
      <c r="E68" s="224"/>
      <c r="F68" s="224"/>
      <c r="G68" s="224"/>
      <c r="H68" s="224"/>
      <c r="I68" s="224"/>
      <c r="J68" s="225"/>
      <c r="K68" s="49"/>
      <c r="L68" s="50"/>
    </row>
    <row r="69" spans="1:14" ht="22.5" customHeight="1" x14ac:dyDescent="0.15">
      <c r="A69" s="299" t="s">
        <v>288</v>
      </c>
      <c r="B69" s="300"/>
      <c r="C69" s="300"/>
      <c r="D69" s="300"/>
      <c r="E69" s="300"/>
      <c r="F69" s="300"/>
      <c r="G69" s="300"/>
      <c r="H69" s="300"/>
      <c r="I69" s="300"/>
      <c r="J69" s="301"/>
      <c r="K69" s="128" t="s">
        <v>286</v>
      </c>
      <c r="L69" s="44">
        <f>SUM(L51:L68)</f>
        <v>275</v>
      </c>
    </row>
    <row r="70" spans="1:14" ht="22.5" customHeight="1" x14ac:dyDescent="0.15">
      <c r="A70" s="144"/>
      <c r="B70" s="144"/>
      <c r="C70" s="144"/>
      <c r="D70" s="144"/>
      <c r="E70" s="144"/>
      <c r="F70" s="144"/>
      <c r="G70" s="144"/>
      <c r="H70" s="144"/>
      <c r="I70" s="144"/>
      <c r="J70" s="144"/>
      <c r="K70" s="145"/>
      <c r="L70" s="145"/>
    </row>
    <row r="71" spans="1:14" ht="22.5" customHeight="1" x14ac:dyDescent="0.15">
      <c r="A71" s="143" t="s">
        <v>294</v>
      </c>
    </row>
    <row r="72" spans="1:14" ht="22.5" customHeight="1" x14ac:dyDescent="0.15">
      <c r="A72" s="243" t="s">
        <v>95</v>
      </c>
      <c r="B72" s="244" t="s">
        <v>39</v>
      </c>
      <c r="C72" s="244"/>
      <c r="D72" s="244"/>
      <c r="E72" s="244"/>
      <c r="F72" s="244"/>
      <c r="G72" s="244"/>
      <c r="H72" s="244"/>
      <c r="I72" s="244" t="s">
        <v>129</v>
      </c>
      <c r="J72" s="244"/>
      <c r="K72" s="244"/>
      <c r="L72" s="244"/>
    </row>
    <row r="73" spans="1:14" ht="22.5" customHeight="1" x14ac:dyDescent="0.15">
      <c r="A73" s="243"/>
      <c r="B73" s="245" t="s">
        <v>268</v>
      </c>
      <c r="C73" s="246"/>
      <c r="D73" s="247"/>
      <c r="E73" s="251" t="str">
        <f>様式4!D10</f>
        <v/>
      </c>
      <c r="F73" s="252"/>
      <c r="G73" s="252"/>
      <c r="H73" s="253"/>
      <c r="I73" s="271" t="s">
        <v>130</v>
      </c>
      <c r="J73" s="272"/>
      <c r="K73" s="272"/>
      <c r="L73" s="273"/>
    </row>
    <row r="74" spans="1:14" ht="22.5" customHeight="1" x14ac:dyDescent="0.15">
      <c r="A74" s="243"/>
      <c r="B74" s="248"/>
      <c r="C74" s="249"/>
      <c r="D74" s="250"/>
      <c r="E74" s="254"/>
      <c r="F74" s="255"/>
      <c r="G74" s="255"/>
      <c r="H74" s="256"/>
      <c r="I74" s="265" t="s">
        <v>131</v>
      </c>
      <c r="J74" s="265"/>
      <c r="K74" s="265"/>
      <c r="L74" s="265"/>
    </row>
    <row r="75" spans="1:14" ht="22.5" customHeight="1" x14ac:dyDescent="0.15">
      <c r="A75" s="243"/>
      <c r="B75" s="245" t="s">
        <v>269</v>
      </c>
      <c r="C75" s="246"/>
      <c r="D75" s="247"/>
      <c r="E75" s="251">
        <f>様式4!D16</f>
        <v>15000</v>
      </c>
      <c r="F75" s="252"/>
      <c r="G75" s="252"/>
      <c r="H75" s="253"/>
      <c r="I75" s="268" t="s">
        <v>67</v>
      </c>
      <c r="J75" s="268"/>
      <c r="K75" s="268"/>
      <c r="L75" s="47" t="s">
        <v>133</v>
      </c>
      <c r="M75" s="297" t="s">
        <v>351</v>
      </c>
      <c r="N75" s="298"/>
    </row>
    <row r="76" spans="1:14" ht="22.5" customHeight="1" x14ac:dyDescent="0.15">
      <c r="A76" s="243"/>
      <c r="B76" s="257"/>
      <c r="C76" s="258"/>
      <c r="D76" s="259"/>
      <c r="E76" s="262"/>
      <c r="F76" s="263"/>
      <c r="G76" s="263"/>
      <c r="H76" s="264"/>
      <c r="I76" s="268" t="s">
        <v>134</v>
      </c>
      <c r="J76" s="268"/>
      <c r="K76" s="268"/>
      <c r="L76" s="134" t="s">
        <v>137</v>
      </c>
      <c r="M76" s="297"/>
      <c r="N76" s="298"/>
    </row>
    <row r="77" spans="1:14" ht="22.5" customHeight="1" x14ac:dyDescent="0.15">
      <c r="A77" s="243"/>
      <c r="B77" s="248"/>
      <c r="C77" s="249"/>
      <c r="D77" s="250"/>
      <c r="E77" s="254"/>
      <c r="F77" s="255"/>
      <c r="G77" s="255"/>
      <c r="H77" s="256"/>
      <c r="I77" s="268" t="s">
        <v>135</v>
      </c>
      <c r="J77" s="268"/>
      <c r="K77" s="268"/>
      <c r="L77" s="47" t="s">
        <v>136</v>
      </c>
      <c r="M77" s="297"/>
      <c r="N77" s="298"/>
    </row>
    <row r="78" spans="1:14" ht="22.5" customHeight="1" x14ac:dyDescent="0.15">
      <c r="A78" s="243"/>
      <c r="B78" s="245" t="s">
        <v>270</v>
      </c>
      <c r="C78" s="246"/>
      <c r="D78" s="247"/>
      <c r="E78" s="251">
        <f>様式4!D21</f>
        <v>27500</v>
      </c>
      <c r="F78" s="252"/>
      <c r="G78" s="252"/>
      <c r="H78" s="253"/>
      <c r="I78" s="271" t="s">
        <v>287</v>
      </c>
      <c r="J78" s="272"/>
      <c r="K78" s="272"/>
      <c r="L78" s="273"/>
    </row>
    <row r="79" spans="1:14" ht="22.5" customHeight="1" x14ac:dyDescent="0.15">
      <c r="A79" s="243"/>
      <c r="B79" s="248"/>
      <c r="C79" s="249"/>
      <c r="D79" s="250"/>
      <c r="E79" s="254"/>
      <c r="F79" s="255"/>
      <c r="G79" s="255"/>
      <c r="H79" s="256"/>
      <c r="I79" s="266">
        <f>L69</f>
        <v>275</v>
      </c>
      <c r="J79" s="267"/>
      <c r="K79" s="45" t="s">
        <v>132</v>
      </c>
      <c r="L79" s="46"/>
    </row>
    <row r="80" spans="1:14" ht="45" customHeight="1" x14ac:dyDescent="0.15">
      <c r="A80" s="243"/>
      <c r="B80" s="260" t="s">
        <v>38</v>
      </c>
      <c r="C80" s="260"/>
      <c r="D80" s="261"/>
      <c r="E80" s="269">
        <f>様式4!D26</f>
        <v>42500</v>
      </c>
      <c r="F80" s="270"/>
      <c r="G80" s="270"/>
      <c r="H80" s="270"/>
      <c r="I80" s="274"/>
      <c r="J80" s="274"/>
      <c r="K80" s="274"/>
      <c r="L80" s="274"/>
    </row>
    <row r="81" spans="1:22" ht="22.5" customHeight="1" x14ac:dyDescent="0.15">
      <c r="A81" s="146"/>
      <c r="B81" s="147"/>
      <c r="C81" s="147"/>
      <c r="D81" s="147"/>
      <c r="E81" s="148"/>
      <c r="F81" s="148"/>
      <c r="G81" s="148"/>
      <c r="H81" s="148"/>
      <c r="I81" s="148"/>
      <c r="J81" s="148"/>
      <c r="K81" s="145"/>
      <c r="L81" s="145"/>
    </row>
    <row r="82" spans="1:22" ht="22.5" customHeight="1" x14ac:dyDescent="0.15">
      <c r="A82" s="141" t="s">
        <v>92</v>
      </c>
    </row>
    <row r="83" spans="1:22" ht="22.5" customHeight="1" x14ac:dyDescent="0.15">
      <c r="A83" s="141"/>
    </row>
    <row r="84" spans="1:22" ht="22.5" customHeight="1" x14ac:dyDescent="0.15">
      <c r="A84" s="149" t="s">
        <v>93</v>
      </c>
    </row>
    <row r="85" spans="1:22" ht="22.5" customHeight="1" x14ac:dyDescent="0.15">
      <c r="A85" s="138" t="s">
        <v>336</v>
      </c>
      <c r="B85" s="57"/>
      <c r="C85" s="57"/>
      <c r="D85" s="57"/>
      <c r="E85" s="57"/>
      <c r="F85" s="57"/>
      <c r="G85" s="57"/>
      <c r="H85" s="57"/>
      <c r="I85" s="57"/>
      <c r="J85" s="57"/>
    </row>
    <row r="86" spans="1:22" ht="22.5" customHeight="1" x14ac:dyDescent="0.15">
      <c r="A86" s="34" t="s">
        <v>96</v>
      </c>
      <c r="B86" s="226">
        <f>様式4!D26</f>
        <v>42500</v>
      </c>
      <c r="C86" s="227"/>
      <c r="D86" s="227"/>
      <c r="E86" s="227"/>
      <c r="F86" s="227"/>
      <c r="G86" s="227"/>
      <c r="H86" s="228"/>
      <c r="I86" s="183" t="s">
        <v>7</v>
      </c>
      <c r="J86" s="214"/>
      <c r="K86" s="145"/>
      <c r="L86" s="145"/>
    </row>
    <row r="87" spans="1:22" ht="22.5" customHeight="1" x14ac:dyDescent="0.15">
      <c r="A87" s="34" t="s">
        <v>14</v>
      </c>
      <c r="B87" s="305">
        <v>1000</v>
      </c>
      <c r="C87" s="306"/>
      <c r="D87" s="306"/>
      <c r="E87" s="306"/>
      <c r="F87" s="306"/>
      <c r="G87" s="306"/>
      <c r="H87" s="307"/>
      <c r="I87" s="183" t="s">
        <v>7</v>
      </c>
      <c r="J87" s="214"/>
      <c r="K87" s="145"/>
      <c r="L87" s="145"/>
    </row>
    <row r="88" spans="1:22" ht="22.5" customHeight="1" x14ac:dyDescent="0.15">
      <c r="A88" s="34" t="s">
        <v>94</v>
      </c>
      <c r="B88" s="226">
        <f>IFERROR(B86+B87,"")</f>
        <v>43500</v>
      </c>
      <c r="C88" s="227"/>
      <c r="D88" s="227"/>
      <c r="E88" s="227"/>
      <c r="F88" s="227"/>
      <c r="G88" s="227"/>
      <c r="H88" s="228"/>
      <c r="I88" s="183" t="s">
        <v>7</v>
      </c>
      <c r="J88" s="214"/>
      <c r="K88" s="145"/>
      <c r="L88" s="145"/>
    </row>
    <row r="89" spans="1:22" ht="22.5" customHeight="1" x14ac:dyDescent="0.15">
      <c r="A89" s="144"/>
      <c r="B89" s="145"/>
      <c r="C89" s="145"/>
      <c r="D89" s="145"/>
      <c r="E89" s="145"/>
      <c r="F89" s="145"/>
      <c r="G89" s="145"/>
      <c r="H89" s="145"/>
      <c r="I89" s="145"/>
      <c r="J89" s="145"/>
      <c r="K89" s="145"/>
      <c r="L89" s="145"/>
    </row>
    <row r="90" spans="1:22" ht="22.5" customHeight="1" x14ac:dyDescent="0.15">
      <c r="A90" s="150" t="s">
        <v>97</v>
      </c>
      <c r="B90" s="145"/>
      <c r="C90" s="145"/>
      <c r="D90" s="145"/>
      <c r="E90" s="145"/>
      <c r="F90" s="145"/>
      <c r="G90" s="145"/>
      <c r="H90" s="145"/>
      <c r="I90" s="145"/>
      <c r="J90" s="145"/>
      <c r="K90" s="145"/>
      <c r="L90" s="145"/>
    </row>
    <row r="91" spans="1:22" ht="22.5" customHeight="1" x14ac:dyDescent="0.15">
      <c r="A91" s="105" t="s">
        <v>352</v>
      </c>
      <c r="B91" s="103"/>
      <c r="C91" s="103"/>
      <c r="D91" s="103"/>
      <c r="E91" s="103"/>
      <c r="F91" s="103"/>
      <c r="G91" s="103"/>
      <c r="H91" s="103"/>
      <c r="I91" s="103"/>
      <c r="J91" s="103"/>
      <c r="K91" s="103"/>
      <c r="L91" s="103"/>
    </row>
    <row r="92" spans="1:22" ht="22.5" customHeight="1" x14ac:dyDescent="0.15">
      <c r="A92" s="105" t="s">
        <v>106</v>
      </c>
      <c r="B92" s="103"/>
      <c r="C92" s="103"/>
      <c r="D92" s="103"/>
      <c r="E92" s="103"/>
      <c r="F92" s="103"/>
      <c r="G92" s="103"/>
      <c r="H92" s="103"/>
      <c r="I92" s="103"/>
      <c r="J92" s="103"/>
      <c r="K92" s="103"/>
      <c r="L92" s="103"/>
    </row>
    <row r="93" spans="1:22" ht="22.5" customHeight="1" x14ac:dyDescent="0.15">
      <c r="A93" s="105" t="s">
        <v>115</v>
      </c>
      <c r="B93" s="103"/>
      <c r="C93" s="103"/>
      <c r="D93" s="103"/>
      <c r="E93" s="103"/>
      <c r="F93" s="103"/>
      <c r="G93" s="103"/>
      <c r="H93" s="103"/>
      <c r="I93" s="103"/>
      <c r="J93" s="103"/>
      <c r="K93" s="103"/>
      <c r="L93" s="103"/>
      <c r="O93" s="139" t="s">
        <v>104</v>
      </c>
    </row>
    <row r="94" spans="1:22" ht="22.5" customHeight="1" x14ac:dyDescent="0.15">
      <c r="A94" s="105" t="s">
        <v>107</v>
      </c>
      <c r="B94" s="103"/>
      <c r="C94" s="103"/>
      <c r="D94" s="103"/>
      <c r="E94" s="103"/>
      <c r="F94" s="103"/>
      <c r="G94" s="103"/>
      <c r="H94" s="103"/>
      <c r="I94" s="103"/>
      <c r="J94" s="103"/>
      <c r="K94" s="103"/>
      <c r="L94" s="103"/>
      <c r="O94" s="139" t="s">
        <v>105</v>
      </c>
    </row>
    <row r="95" spans="1:22" ht="22.5" customHeight="1" x14ac:dyDescent="0.15">
      <c r="A95" s="35" t="s">
        <v>34</v>
      </c>
      <c r="B95" s="221" t="s">
        <v>98</v>
      </c>
      <c r="C95" s="221"/>
      <c r="D95" s="221"/>
      <c r="E95" s="221"/>
      <c r="F95" s="221" t="s">
        <v>35</v>
      </c>
      <c r="G95" s="221"/>
      <c r="H95" s="221"/>
      <c r="I95" s="221"/>
      <c r="J95" s="221"/>
      <c r="K95" s="221"/>
      <c r="L95" s="221"/>
      <c r="O95" s="279" t="s">
        <v>138</v>
      </c>
      <c r="P95" s="279"/>
      <c r="Q95" s="281" t="s">
        <v>139</v>
      </c>
      <c r="R95" s="282"/>
      <c r="S95" s="282"/>
      <c r="T95" s="282"/>
      <c r="U95" s="282"/>
      <c r="V95" s="283"/>
    </row>
    <row r="96" spans="1:22" ht="22.5" customHeight="1" x14ac:dyDescent="0.15">
      <c r="A96" s="38" t="s">
        <v>99</v>
      </c>
      <c r="B96" s="230" t="s">
        <v>100</v>
      </c>
      <c r="C96" s="231"/>
      <c r="D96" s="231"/>
      <c r="E96" s="232"/>
      <c r="F96" s="181" t="s">
        <v>101</v>
      </c>
      <c r="G96" s="181"/>
      <c r="H96" s="181"/>
      <c r="I96" s="181"/>
      <c r="J96" s="181"/>
      <c r="K96" s="181"/>
      <c r="L96" s="181"/>
      <c r="O96" s="280" t="s">
        <v>156</v>
      </c>
      <c r="P96" s="44" t="s">
        <v>140</v>
      </c>
      <c r="Q96" s="284" t="s">
        <v>283</v>
      </c>
      <c r="R96" s="285"/>
      <c r="S96" s="285"/>
      <c r="T96" s="285"/>
      <c r="U96" s="285"/>
      <c r="V96" s="286"/>
    </row>
    <row r="97" spans="1:22" ht="22.5" customHeight="1" x14ac:dyDescent="0.15">
      <c r="A97" s="38" t="s">
        <v>102</v>
      </c>
      <c r="B97" s="230" t="s">
        <v>100</v>
      </c>
      <c r="C97" s="231"/>
      <c r="D97" s="231"/>
      <c r="E97" s="232"/>
      <c r="F97" s="181" t="s">
        <v>103</v>
      </c>
      <c r="G97" s="181"/>
      <c r="H97" s="181"/>
      <c r="I97" s="181"/>
      <c r="J97" s="181"/>
      <c r="K97" s="181"/>
      <c r="L97" s="181"/>
      <c r="O97" s="280"/>
      <c r="P97" s="44" t="s">
        <v>141</v>
      </c>
      <c r="Q97" s="287"/>
      <c r="R97" s="288"/>
      <c r="S97" s="288"/>
      <c r="T97" s="288"/>
      <c r="U97" s="288"/>
      <c r="V97" s="289"/>
    </row>
    <row r="98" spans="1:22" ht="22.5" customHeight="1" x14ac:dyDescent="0.15">
      <c r="A98" s="51" t="s">
        <v>376</v>
      </c>
      <c r="B98" s="216">
        <v>22500</v>
      </c>
      <c r="C98" s="217"/>
      <c r="D98" s="217"/>
      <c r="E98" s="218"/>
      <c r="F98" s="215" t="s">
        <v>377</v>
      </c>
      <c r="G98" s="215"/>
      <c r="H98" s="215"/>
      <c r="I98" s="215"/>
      <c r="J98" s="215"/>
      <c r="K98" s="215"/>
      <c r="L98" s="215"/>
      <c r="O98" s="280"/>
      <c r="P98" s="44" t="s">
        <v>142</v>
      </c>
      <c r="Q98" s="287"/>
      <c r="R98" s="288"/>
      <c r="S98" s="288"/>
      <c r="T98" s="288"/>
      <c r="U98" s="288"/>
      <c r="V98" s="289"/>
    </row>
    <row r="99" spans="1:22" ht="22.5" customHeight="1" x14ac:dyDescent="0.15">
      <c r="A99" s="88" t="s">
        <v>378</v>
      </c>
      <c r="B99" s="216">
        <v>3000</v>
      </c>
      <c r="C99" s="217"/>
      <c r="D99" s="217"/>
      <c r="E99" s="218"/>
      <c r="F99" s="215" t="s">
        <v>379</v>
      </c>
      <c r="G99" s="215"/>
      <c r="H99" s="215"/>
      <c r="I99" s="215"/>
      <c r="J99" s="215"/>
      <c r="K99" s="215"/>
      <c r="L99" s="215"/>
      <c r="O99" s="280"/>
      <c r="P99" s="44" t="s">
        <v>143</v>
      </c>
      <c r="Q99" s="287"/>
      <c r="R99" s="288"/>
      <c r="S99" s="288"/>
      <c r="T99" s="288"/>
      <c r="U99" s="288"/>
      <c r="V99" s="289"/>
    </row>
    <row r="100" spans="1:22" ht="22.5" customHeight="1" x14ac:dyDescent="0.15">
      <c r="A100" s="88" t="s">
        <v>380</v>
      </c>
      <c r="B100" s="216">
        <v>15000</v>
      </c>
      <c r="C100" s="217"/>
      <c r="D100" s="217"/>
      <c r="E100" s="218"/>
      <c r="F100" s="215" t="s">
        <v>381</v>
      </c>
      <c r="G100" s="215"/>
      <c r="H100" s="215"/>
      <c r="I100" s="215"/>
      <c r="J100" s="215"/>
      <c r="K100" s="215"/>
      <c r="L100" s="215"/>
      <c r="O100" s="280"/>
      <c r="P100" s="44" t="s">
        <v>144</v>
      </c>
      <c r="Q100" s="287"/>
      <c r="R100" s="288"/>
      <c r="S100" s="288"/>
      <c r="T100" s="288"/>
      <c r="U100" s="288"/>
      <c r="V100" s="289"/>
    </row>
    <row r="101" spans="1:22" ht="22.5" customHeight="1" x14ac:dyDescent="0.15">
      <c r="A101" s="88" t="s">
        <v>382</v>
      </c>
      <c r="B101" s="216">
        <v>3000</v>
      </c>
      <c r="C101" s="217"/>
      <c r="D101" s="217"/>
      <c r="E101" s="218"/>
      <c r="F101" s="215" t="s">
        <v>383</v>
      </c>
      <c r="G101" s="215"/>
      <c r="H101" s="215"/>
      <c r="I101" s="215"/>
      <c r="J101" s="215"/>
      <c r="K101" s="215"/>
      <c r="L101" s="215"/>
      <c r="O101" s="280"/>
      <c r="P101" s="44" t="s">
        <v>145</v>
      </c>
      <c r="Q101" s="290"/>
      <c r="R101" s="291"/>
      <c r="S101" s="291"/>
      <c r="T101" s="291"/>
      <c r="U101" s="291"/>
      <c r="V101" s="292"/>
    </row>
    <row r="102" spans="1:22" ht="22.5" customHeight="1" x14ac:dyDescent="0.15">
      <c r="A102" s="88"/>
      <c r="B102" s="216"/>
      <c r="C102" s="217"/>
      <c r="D102" s="217"/>
      <c r="E102" s="218"/>
      <c r="F102" s="215"/>
      <c r="G102" s="215"/>
      <c r="H102" s="215"/>
      <c r="I102" s="215"/>
      <c r="J102" s="215"/>
      <c r="K102" s="215"/>
      <c r="L102" s="215"/>
      <c r="O102" s="280" t="s">
        <v>158</v>
      </c>
      <c r="P102" s="275" t="s">
        <v>146</v>
      </c>
      <c r="Q102" s="293" t="s">
        <v>147</v>
      </c>
      <c r="R102" s="293"/>
      <c r="S102" s="293"/>
      <c r="T102" s="293"/>
      <c r="U102" s="293"/>
      <c r="V102" s="293"/>
    </row>
    <row r="103" spans="1:22" ht="22.5" customHeight="1" x14ac:dyDescent="0.15">
      <c r="A103" s="88"/>
      <c r="B103" s="216"/>
      <c r="C103" s="217"/>
      <c r="D103" s="217"/>
      <c r="E103" s="218"/>
      <c r="F103" s="215"/>
      <c r="G103" s="215"/>
      <c r="H103" s="215"/>
      <c r="I103" s="215"/>
      <c r="J103" s="215"/>
      <c r="K103" s="215"/>
      <c r="L103" s="215"/>
      <c r="O103" s="280"/>
      <c r="P103" s="275"/>
      <c r="Q103" s="293"/>
      <c r="R103" s="293"/>
      <c r="S103" s="293"/>
      <c r="T103" s="293"/>
      <c r="U103" s="293"/>
      <c r="V103" s="293"/>
    </row>
    <row r="104" spans="1:22" ht="22.5" customHeight="1" x14ac:dyDescent="0.15">
      <c r="A104" s="137"/>
      <c r="B104" s="216"/>
      <c r="C104" s="217"/>
      <c r="D104" s="217"/>
      <c r="E104" s="218"/>
      <c r="F104" s="215"/>
      <c r="G104" s="215"/>
      <c r="H104" s="215"/>
      <c r="I104" s="215"/>
      <c r="J104" s="215"/>
      <c r="K104" s="215"/>
      <c r="L104" s="215"/>
      <c r="O104" s="280"/>
      <c r="P104" s="44" t="s">
        <v>109</v>
      </c>
      <c r="Q104" s="294" t="s">
        <v>148</v>
      </c>
      <c r="R104" s="295"/>
      <c r="S104" s="295"/>
      <c r="T104" s="295"/>
      <c r="U104" s="295"/>
      <c r="V104" s="296"/>
    </row>
    <row r="105" spans="1:22" ht="22.5" customHeight="1" x14ac:dyDescent="0.15">
      <c r="A105" s="137"/>
      <c r="B105" s="216"/>
      <c r="C105" s="217"/>
      <c r="D105" s="217"/>
      <c r="E105" s="218"/>
      <c r="F105" s="215"/>
      <c r="G105" s="215"/>
      <c r="H105" s="215"/>
      <c r="I105" s="215"/>
      <c r="J105" s="215"/>
      <c r="K105" s="215"/>
      <c r="L105" s="215"/>
      <c r="O105" s="280"/>
      <c r="P105" s="44" t="s">
        <v>110</v>
      </c>
      <c r="Q105" s="294" t="s">
        <v>149</v>
      </c>
      <c r="R105" s="295"/>
      <c r="S105" s="295"/>
      <c r="T105" s="295"/>
      <c r="U105" s="295"/>
      <c r="V105" s="296"/>
    </row>
    <row r="106" spans="1:22" ht="22.5" customHeight="1" x14ac:dyDescent="0.15">
      <c r="A106" s="42" t="s">
        <v>118</v>
      </c>
      <c r="B106" s="302">
        <f>IF(SUM(B98:E103)=0,"",SUM(B98:E103))</f>
        <v>43500</v>
      </c>
      <c r="C106" s="231"/>
      <c r="D106" s="231"/>
      <c r="E106" s="232"/>
      <c r="F106" s="221"/>
      <c r="G106" s="221"/>
      <c r="H106" s="221"/>
      <c r="I106" s="221"/>
      <c r="J106" s="221"/>
      <c r="K106" s="221"/>
      <c r="L106" s="221"/>
      <c r="O106" s="280"/>
      <c r="P106" s="44" t="s">
        <v>111</v>
      </c>
      <c r="Q106" s="294" t="s">
        <v>150</v>
      </c>
      <c r="R106" s="295"/>
      <c r="S106" s="295"/>
      <c r="T106" s="295"/>
      <c r="U106" s="295"/>
      <c r="V106" s="296"/>
    </row>
    <row r="107" spans="1:22" ht="22.5" customHeight="1" x14ac:dyDescent="0.15">
      <c r="O107" s="280"/>
      <c r="P107" s="44" t="s">
        <v>112</v>
      </c>
      <c r="Q107" s="294" t="s">
        <v>151</v>
      </c>
      <c r="R107" s="295"/>
      <c r="S107" s="295"/>
      <c r="T107" s="295"/>
      <c r="U107" s="295"/>
      <c r="V107" s="296"/>
    </row>
    <row r="108" spans="1:22" ht="22.5" customHeight="1" x14ac:dyDescent="0.15">
      <c r="A108" s="143" t="s">
        <v>116</v>
      </c>
      <c r="K108" s="145"/>
      <c r="L108" s="145"/>
      <c r="O108" s="280"/>
      <c r="P108" s="275" t="s">
        <v>113</v>
      </c>
      <c r="Q108" s="293" t="s">
        <v>152</v>
      </c>
      <c r="R108" s="293"/>
      <c r="S108" s="293"/>
      <c r="T108" s="293"/>
      <c r="U108" s="293"/>
      <c r="V108" s="293"/>
    </row>
    <row r="109" spans="1:22" ht="22.5" customHeight="1" x14ac:dyDescent="0.15">
      <c r="A109" s="35" t="s">
        <v>94</v>
      </c>
      <c r="B109" s="226">
        <f>様式3!E16</f>
        <v>43500</v>
      </c>
      <c r="C109" s="227"/>
      <c r="D109" s="227"/>
      <c r="E109" s="227"/>
      <c r="F109" s="227"/>
      <c r="G109" s="227"/>
      <c r="H109" s="228"/>
      <c r="I109" s="182" t="s">
        <v>7</v>
      </c>
      <c r="J109" s="214"/>
      <c r="K109" s="153"/>
      <c r="O109" s="280"/>
      <c r="P109" s="275"/>
      <c r="Q109" s="293"/>
      <c r="R109" s="293"/>
      <c r="S109" s="293"/>
      <c r="T109" s="293"/>
      <c r="U109" s="293"/>
      <c r="V109" s="293"/>
    </row>
    <row r="110" spans="1:22" ht="22.5" customHeight="1" x14ac:dyDescent="0.15">
      <c r="A110" s="35" t="s">
        <v>118</v>
      </c>
      <c r="B110" s="226">
        <f>様式3!E31</f>
        <v>43500</v>
      </c>
      <c r="C110" s="227"/>
      <c r="D110" s="227"/>
      <c r="E110" s="227"/>
      <c r="F110" s="227"/>
      <c r="G110" s="227"/>
      <c r="H110" s="228"/>
      <c r="I110" s="182" t="s">
        <v>7</v>
      </c>
      <c r="J110" s="214"/>
      <c r="O110" s="280"/>
      <c r="P110" s="275" t="s">
        <v>153</v>
      </c>
      <c r="Q110" s="293" t="s">
        <v>154</v>
      </c>
      <c r="R110" s="293"/>
      <c r="S110" s="293"/>
      <c r="T110" s="293"/>
      <c r="U110" s="293"/>
      <c r="V110" s="293"/>
    </row>
    <row r="111" spans="1:22" ht="22.5" customHeight="1" x14ac:dyDescent="0.15">
      <c r="A111" s="219" t="s">
        <v>117</v>
      </c>
      <c r="B111" s="229" t="str">
        <f>IF(B110&gt;0,IF(B109=B110,"OK","NG"),"")</f>
        <v>OK</v>
      </c>
      <c r="C111" s="229"/>
      <c r="D111" s="229"/>
      <c r="E111" s="229"/>
      <c r="F111" s="229"/>
      <c r="G111" s="229"/>
      <c r="H111" s="229"/>
      <c r="I111" s="229"/>
      <c r="J111" s="229"/>
      <c r="O111" s="280"/>
      <c r="P111" s="275"/>
      <c r="Q111" s="293"/>
      <c r="R111" s="293"/>
      <c r="S111" s="293"/>
      <c r="T111" s="293"/>
      <c r="U111" s="293"/>
      <c r="V111" s="293"/>
    </row>
    <row r="112" spans="1:22" ht="22.5" customHeight="1" x14ac:dyDescent="0.15">
      <c r="A112" s="219"/>
      <c r="B112" s="220" t="str">
        <f>IF(B111="NG","収入と支出を同額にしてください","")</f>
        <v/>
      </c>
      <c r="C112" s="220"/>
      <c r="D112" s="220"/>
      <c r="E112" s="220"/>
      <c r="F112" s="220"/>
      <c r="G112" s="220"/>
      <c r="H112" s="220"/>
      <c r="I112" s="220"/>
      <c r="J112" s="220"/>
      <c r="O112" s="280"/>
      <c r="P112" s="275"/>
      <c r="Q112" s="275" t="s">
        <v>157</v>
      </c>
      <c r="R112" s="275"/>
      <c r="S112" s="275"/>
      <c r="T112" s="275"/>
      <c r="U112" s="275"/>
      <c r="V112" s="275"/>
    </row>
    <row r="113" spans="1:22" ht="22.5" customHeight="1" x14ac:dyDescent="0.15">
      <c r="O113" s="303" t="s">
        <v>114</v>
      </c>
      <c r="P113" s="304"/>
      <c r="Q113" s="275" t="s">
        <v>155</v>
      </c>
      <c r="R113" s="275"/>
      <c r="S113" s="275"/>
      <c r="T113" s="275"/>
      <c r="U113" s="275"/>
      <c r="V113" s="275"/>
    </row>
    <row r="114" spans="1:22" ht="22.5" customHeight="1" x14ac:dyDescent="0.15">
      <c r="A114" s="141" t="s">
        <v>119</v>
      </c>
      <c r="O114" s="276" t="s">
        <v>159</v>
      </c>
      <c r="P114" s="277"/>
      <c r="Q114" s="277"/>
      <c r="R114" s="277"/>
      <c r="S114" s="277"/>
      <c r="T114" s="277"/>
      <c r="U114" s="277"/>
      <c r="V114" s="278"/>
    </row>
    <row r="115" spans="1:22" ht="22.5" customHeight="1" x14ac:dyDescent="0.15">
      <c r="A115" s="57" t="s">
        <v>120</v>
      </c>
      <c r="B115" s="57"/>
      <c r="C115" s="57"/>
      <c r="D115" s="57"/>
      <c r="E115" s="57"/>
      <c r="F115" s="57"/>
      <c r="G115" s="57"/>
      <c r="H115" s="57"/>
      <c r="I115" s="57"/>
      <c r="J115" s="57"/>
      <c r="K115" s="57"/>
      <c r="L115" s="57"/>
    </row>
    <row r="116" spans="1:22" ht="22.5" customHeight="1" x14ac:dyDescent="0.15">
      <c r="A116" s="35" t="s">
        <v>50</v>
      </c>
      <c r="B116" s="221" t="s">
        <v>51</v>
      </c>
      <c r="C116" s="221"/>
      <c r="D116" s="221"/>
      <c r="E116" s="221"/>
      <c r="F116" s="221" t="s">
        <v>52</v>
      </c>
      <c r="G116" s="221"/>
      <c r="H116" s="221"/>
      <c r="I116" s="221"/>
      <c r="J116" s="221"/>
      <c r="K116" s="221"/>
      <c r="L116" s="35" t="s">
        <v>121</v>
      </c>
    </row>
    <row r="117" spans="1:22" ht="22.5" customHeight="1" x14ac:dyDescent="0.15">
      <c r="A117" s="35" t="s">
        <v>122</v>
      </c>
      <c r="B117" s="221" t="s">
        <v>298</v>
      </c>
      <c r="C117" s="221"/>
      <c r="D117" s="221"/>
      <c r="E117" s="221"/>
      <c r="F117" s="222" t="s">
        <v>123</v>
      </c>
      <c r="G117" s="222"/>
      <c r="H117" s="222"/>
      <c r="I117" s="222"/>
      <c r="J117" s="222"/>
      <c r="K117" s="222"/>
      <c r="L117" s="43" t="s">
        <v>124</v>
      </c>
    </row>
    <row r="118" spans="1:22" ht="22.5" customHeight="1" x14ac:dyDescent="0.15">
      <c r="A118" s="52" t="s">
        <v>307</v>
      </c>
      <c r="B118" s="195" t="s">
        <v>360</v>
      </c>
      <c r="C118" s="196"/>
      <c r="D118" s="196"/>
      <c r="E118" s="197"/>
      <c r="F118" s="192" t="s">
        <v>384</v>
      </c>
      <c r="G118" s="193"/>
      <c r="H118" s="193"/>
      <c r="I118" s="193"/>
      <c r="J118" s="193"/>
      <c r="K118" s="194"/>
      <c r="L118" s="53" t="s">
        <v>408</v>
      </c>
    </row>
    <row r="119" spans="1:22" ht="22.5" customHeight="1" x14ac:dyDescent="0.15">
      <c r="A119" s="52" t="s">
        <v>387</v>
      </c>
      <c r="B119" s="195" t="s">
        <v>386</v>
      </c>
      <c r="C119" s="196"/>
      <c r="D119" s="196"/>
      <c r="E119" s="197"/>
      <c r="F119" s="192" t="s">
        <v>385</v>
      </c>
      <c r="G119" s="193"/>
      <c r="H119" s="193"/>
      <c r="I119" s="193"/>
      <c r="J119" s="193"/>
      <c r="K119" s="194"/>
      <c r="L119" s="52" t="s">
        <v>409</v>
      </c>
    </row>
    <row r="120" spans="1:22" ht="22.5" customHeight="1" x14ac:dyDescent="0.15">
      <c r="A120" s="52" t="s">
        <v>388</v>
      </c>
      <c r="B120" s="195" t="s">
        <v>389</v>
      </c>
      <c r="C120" s="196"/>
      <c r="D120" s="196"/>
      <c r="E120" s="197"/>
      <c r="F120" s="192" t="s">
        <v>400</v>
      </c>
      <c r="G120" s="193"/>
      <c r="H120" s="193"/>
      <c r="I120" s="193"/>
      <c r="J120" s="193"/>
      <c r="K120" s="194"/>
      <c r="L120" s="53" t="s">
        <v>408</v>
      </c>
    </row>
    <row r="121" spans="1:22" ht="22.5" customHeight="1" x14ac:dyDescent="0.15">
      <c r="A121" s="52" t="s">
        <v>390</v>
      </c>
      <c r="B121" s="195" t="s">
        <v>391</v>
      </c>
      <c r="C121" s="196"/>
      <c r="D121" s="196"/>
      <c r="E121" s="197"/>
      <c r="F121" s="192" t="s">
        <v>401</v>
      </c>
      <c r="G121" s="193"/>
      <c r="H121" s="193"/>
      <c r="I121" s="193"/>
      <c r="J121" s="193"/>
      <c r="K121" s="194"/>
      <c r="L121" s="177" t="s">
        <v>409</v>
      </c>
    </row>
    <row r="122" spans="1:22" ht="22.5" customHeight="1" x14ac:dyDescent="0.15">
      <c r="A122" s="52" t="s">
        <v>392</v>
      </c>
      <c r="B122" s="195" t="s">
        <v>393</v>
      </c>
      <c r="C122" s="196"/>
      <c r="D122" s="196"/>
      <c r="E122" s="197"/>
      <c r="F122" s="192" t="s">
        <v>402</v>
      </c>
      <c r="G122" s="193"/>
      <c r="H122" s="193"/>
      <c r="I122" s="193"/>
      <c r="J122" s="193"/>
      <c r="K122" s="194"/>
      <c r="L122" s="53" t="s">
        <v>408</v>
      </c>
    </row>
    <row r="123" spans="1:22" ht="22.5" customHeight="1" x14ac:dyDescent="0.15">
      <c r="A123" s="52" t="s">
        <v>392</v>
      </c>
      <c r="B123" s="195" t="s">
        <v>394</v>
      </c>
      <c r="C123" s="196"/>
      <c r="D123" s="196"/>
      <c r="E123" s="197"/>
      <c r="F123" s="192" t="s">
        <v>403</v>
      </c>
      <c r="G123" s="193"/>
      <c r="H123" s="193"/>
      <c r="I123" s="193"/>
      <c r="J123" s="193"/>
      <c r="K123" s="194"/>
      <c r="L123" s="177" t="s">
        <v>409</v>
      </c>
    </row>
    <row r="124" spans="1:22" ht="22.5" customHeight="1" x14ac:dyDescent="0.15">
      <c r="A124" s="52" t="s">
        <v>395</v>
      </c>
      <c r="B124" s="195" t="s">
        <v>396</v>
      </c>
      <c r="C124" s="196"/>
      <c r="D124" s="196"/>
      <c r="E124" s="197"/>
      <c r="F124" s="192" t="s">
        <v>404</v>
      </c>
      <c r="G124" s="193"/>
      <c r="H124" s="193"/>
      <c r="I124" s="193"/>
      <c r="J124" s="193"/>
      <c r="K124" s="194"/>
      <c r="L124" s="53" t="s">
        <v>408</v>
      </c>
    </row>
    <row r="125" spans="1:22" ht="22.5" customHeight="1" x14ac:dyDescent="0.15">
      <c r="A125" s="52" t="s">
        <v>395</v>
      </c>
      <c r="B125" s="195" t="s">
        <v>397</v>
      </c>
      <c r="C125" s="196"/>
      <c r="D125" s="196"/>
      <c r="E125" s="197"/>
      <c r="F125" s="192" t="s">
        <v>405</v>
      </c>
      <c r="G125" s="193"/>
      <c r="H125" s="193"/>
      <c r="I125" s="193"/>
      <c r="J125" s="193"/>
      <c r="K125" s="194"/>
      <c r="L125" s="177" t="s">
        <v>409</v>
      </c>
    </row>
    <row r="126" spans="1:22" ht="22.5" customHeight="1" x14ac:dyDescent="0.15">
      <c r="A126" s="52" t="s">
        <v>395</v>
      </c>
      <c r="B126" s="195" t="s">
        <v>398</v>
      </c>
      <c r="C126" s="196"/>
      <c r="D126" s="196"/>
      <c r="E126" s="197"/>
      <c r="F126" s="192" t="s">
        <v>406</v>
      </c>
      <c r="G126" s="193"/>
      <c r="H126" s="193"/>
      <c r="I126" s="193"/>
      <c r="J126" s="193"/>
      <c r="K126" s="194"/>
      <c r="L126" s="53" t="s">
        <v>408</v>
      </c>
    </row>
    <row r="127" spans="1:22" ht="22.5" customHeight="1" x14ac:dyDescent="0.15">
      <c r="A127" s="52" t="s">
        <v>395</v>
      </c>
      <c r="B127" s="195" t="s">
        <v>399</v>
      </c>
      <c r="C127" s="196"/>
      <c r="D127" s="196"/>
      <c r="E127" s="197"/>
      <c r="F127" s="192" t="s">
        <v>407</v>
      </c>
      <c r="G127" s="193"/>
      <c r="H127" s="193"/>
      <c r="I127" s="193"/>
      <c r="J127" s="193"/>
      <c r="K127" s="194"/>
      <c r="L127" s="177" t="s">
        <v>409</v>
      </c>
    </row>
    <row r="128" spans="1:22" ht="22.5" customHeight="1" x14ac:dyDescent="0.15">
      <c r="A128" s="52"/>
      <c r="B128" s="195"/>
      <c r="C128" s="196"/>
      <c r="D128" s="196"/>
      <c r="E128" s="197"/>
      <c r="F128" s="192"/>
      <c r="G128" s="193"/>
      <c r="H128" s="193"/>
      <c r="I128" s="193"/>
      <c r="J128" s="193"/>
      <c r="K128" s="194"/>
      <c r="L128" s="52"/>
    </row>
    <row r="129" spans="1:20" ht="22.5" customHeight="1" x14ac:dyDescent="0.15">
      <c r="A129" s="52"/>
      <c r="B129" s="195"/>
      <c r="C129" s="196"/>
      <c r="D129" s="196"/>
      <c r="E129" s="197"/>
      <c r="F129" s="192"/>
      <c r="G129" s="193"/>
      <c r="H129" s="193"/>
      <c r="I129" s="193"/>
      <c r="J129" s="193"/>
      <c r="K129" s="194"/>
      <c r="L129" s="52"/>
    </row>
    <row r="130" spans="1:20" ht="22.5" customHeight="1" x14ac:dyDescent="0.15">
      <c r="A130" s="52"/>
      <c r="B130" s="195"/>
      <c r="C130" s="196"/>
      <c r="D130" s="196"/>
      <c r="E130" s="197"/>
      <c r="F130" s="192"/>
      <c r="G130" s="193"/>
      <c r="H130" s="193"/>
      <c r="I130" s="193"/>
      <c r="J130" s="193"/>
      <c r="K130" s="194"/>
      <c r="L130" s="52"/>
    </row>
    <row r="131" spans="1:20" ht="22.5" customHeight="1" x14ac:dyDescent="0.15">
      <c r="A131" s="52"/>
      <c r="B131" s="195"/>
      <c r="C131" s="196"/>
      <c r="D131" s="196"/>
      <c r="E131" s="197"/>
      <c r="F131" s="192"/>
      <c r="G131" s="193"/>
      <c r="H131" s="193"/>
      <c r="I131" s="193"/>
      <c r="J131" s="193"/>
      <c r="K131" s="194"/>
      <c r="L131" s="52"/>
    </row>
    <row r="132" spans="1:20" ht="22.5" customHeight="1" x14ac:dyDescent="0.15">
      <c r="A132" s="52"/>
      <c r="B132" s="195"/>
      <c r="C132" s="196"/>
      <c r="D132" s="196"/>
      <c r="E132" s="197"/>
      <c r="F132" s="192"/>
      <c r="G132" s="193"/>
      <c r="H132" s="193"/>
      <c r="I132" s="193"/>
      <c r="J132" s="193"/>
      <c r="K132" s="194"/>
      <c r="L132" s="52"/>
    </row>
    <row r="133" spans="1:20" ht="22.5" customHeight="1" x14ac:dyDescent="0.15">
      <c r="A133" s="52"/>
      <c r="B133" s="195"/>
      <c r="C133" s="196"/>
      <c r="D133" s="196"/>
      <c r="E133" s="197"/>
      <c r="F133" s="192"/>
      <c r="G133" s="193"/>
      <c r="H133" s="193"/>
      <c r="I133" s="193"/>
      <c r="J133" s="193"/>
      <c r="K133" s="194"/>
      <c r="L133" s="52"/>
    </row>
    <row r="134" spans="1:20" ht="22.5" customHeight="1" x14ac:dyDescent="0.15">
      <c r="A134" s="52"/>
      <c r="B134" s="195"/>
      <c r="C134" s="196"/>
      <c r="D134" s="196"/>
      <c r="E134" s="197"/>
      <c r="F134" s="192"/>
      <c r="G134" s="193"/>
      <c r="H134" s="193"/>
      <c r="I134" s="193"/>
      <c r="J134" s="193"/>
      <c r="K134" s="194"/>
      <c r="L134" s="52"/>
    </row>
    <row r="135" spans="1:20" ht="22.5" customHeight="1" x14ac:dyDescent="0.15">
      <c r="A135" s="52"/>
      <c r="B135" s="195"/>
      <c r="C135" s="196"/>
      <c r="D135" s="196"/>
      <c r="E135" s="197"/>
      <c r="F135" s="192"/>
      <c r="G135" s="193"/>
      <c r="H135" s="193"/>
      <c r="I135" s="193"/>
      <c r="J135" s="193"/>
      <c r="K135" s="194"/>
      <c r="L135" s="52"/>
    </row>
    <row r="136" spans="1:20" ht="22.5" customHeight="1" x14ac:dyDescent="0.15">
      <c r="A136" s="52"/>
      <c r="B136" s="195"/>
      <c r="C136" s="196"/>
      <c r="D136" s="196"/>
      <c r="E136" s="197"/>
      <c r="F136" s="192"/>
      <c r="G136" s="193"/>
      <c r="H136" s="193"/>
      <c r="I136" s="193"/>
      <c r="J136" s="193"/>
      <c r="K136" s="194"/>
      <c r="L136" s="52"/>
    </row>
    <row r="138" spans="1:20" ht="22.5" customHeight="1" x14ac:dyDescent="0.15">
      <c r="A138" s="141" t="s">
        <v>179</v>
      </c>
    </row>
    <row r="139" spans="1:20" ht="22.5" customHeight="1" x14ac:dyDescent="0.15">
      <c r="A139" s="211" t="s">
        <v>169</v>
      </c>
      <c r="B139" s="182" t="s">
        <v>174</v>
      </c>
      <c r="C139" s="183"/>
      <c r="D139" s="183"/>
      <c r="E139" s="183"/>
      <c r="F139" s="214"/>
      <c r="G139" s="183" t="s">
        <v>175</v>
      </c>
      <c r="H139" s="183"/>
      <c r="I139" s="183"/>
      <c r="J139" s="214"/>
      <c r="K139" s="155"/>
      <c r="L139" s="151"/>
      <c r="M139" s="151"/>
      <c r="N139" s="151"/>
      <c r="O139" s="151"/>
      <c r="P139" s="151"/>
      <c r="Q139" s="151"/>
      <c r="R139" s="151"/>
      <c r="S139" s="151"/>
      <c r="T139" s="151"/>
    </row>
    <row r="140" spans="1:20" ht="22.5" customHeight="1" x14ac:dyDescent="0.15">
      <c r="A140" s="212"/>
      <c r="B140" s="187" t="s">
        <v>304</v>
      </c>
      <c r="C140" s="188"/>
      <c r="D140" s="189"/>
      <c r="E140" s="185" t="s">
        <v>305</v>
      </c>
      <c r="F140" s="186"/>
      <c r="G140" s="190" t="s">
        <v>304</v>
      </c>
      <c r="H140" s="191"/>
      <c r="I140" s="185" t="s">
        <v>301</v>
      </c>
      <c r="J140" s="186"/>
      <c r="K140" s="155"/>
      <c r="L140" s="151"/>
      <c r="M140" s="151"/>
      <c r="N140" s="151"/>
      <c r="O140" s="151"/>
      <c r="P140" s="151"/>
      <c r="Q140" s="151"/>
      <c r="R140" s="151"/>
      <c r="S140" s="151"/>
      <c r="T140" s="151"/>
    </row>
    <row r="141" spans="1:20" ht="22.5" customHeight="1" x14ac:dyDescent="0.15">
      <c r="A141" s="212"/>
      <c r="B141" s="200" t="s">
        <v>410</v>
      </c>
      <c r="C141" s="200"/>
      <c r="D141" s="201"/>
      <c r="E141" s="202" t="s">
        <v>411</v>
      </c>
      <c r="F141" s="200"/>
      <c r="G141" s="203" t="s">
        <v>410</v>
      </c>
      <c r="H141" s="204"/>
      <c r="I141" s="203" t="s">
        <v>412</v>
      </c>
      <c r="J141" s="200"/>
      <c r="K141" s="155"/>
      <c r="L141" s="151"/>
      <c r="M141" s="151"/>
      <c r="N141" s="151"/>
      <c r="O141" s="151"/>
      <c r="P141" s="151"/>
      <c r="Q141" s="151"/>
      <c r="R141" s="151"/>
      <c r="S141" s="151"/>
      <c r="T141" s="151"/>
    </row>
    <row r="142" spans="1:20" ht="22.5" customHeight="1" x14ac:dyDescent="0.15">
      <c r="A142" s="213"/>
      <c r="B142" s="182" t="s">
        <v>302</v>
      </c>
      <c r="C142" s="183"/>
      <c r="D142" s="184"/>
      <c r="E142" s="185" t="s">
        <v>303</v>
      </c>
      <c r="F142" s="186"/>
      <c r="G142" s="182" t="s">
        <v>302</v>
      </c>
      <c r="H142" s="184"/>
      <c r="I142" s="185" t="s">
        <v>303</v>
      </c>
      <c r="J142" s="186"/>
      <c r="K142" s="155"/>
      <c r="L142" s="151"/>
      <c r="M142" s="151"/>
      <c r="N142" s="151"/>
      <c r="O142" s="151"/>
      <c r="P142" s="151"/>
      <c r="Q142" s="151"/>
      <c r="R142" s="151"/>
      <c r="S142" s="151"/>
      <c r="T142" s="151"/>
    </row>
    <row r="143" spans="1:20" ht="22.5" customHeight="1" x14ac:dyDescent="0.15">
      <c r="A143" s="79" t="s">
        <v>170</v>
      </c>
      <c r="B143" s="205" t="s">
        <v>413</v>
      </c>
      <c r="C143" s="206"/>
      <c r="D143" s="206"/>
      <c r="E143" s="206"/>
      <c r="F143" s="206"/>
      <c r="G143" s="206"/>
      <c r="H143" s="206"/>
      <c r="I143" s="206"/>
      <c r="J143" s="207"/>
      <c r="K143" s="145"/>
    </row>
    <row r="144" spans="1:20" ht="22.5" customHeight="1" x14ac:dyDescent="0.15">
      <c r="A144" s="80" t="s">
        <v>171</v>
      </c>
      <c r="B144" s="208" t="s">
        <v>414</v>
      </c>
      <c r="C144" s="209"/>
      <c r="D144" s="209"/>
      <c r="E144" s="209"/>
      <c r="F144" s="209"/>
      <c r="G144" s="209"/>
      <c r="H144" s="209"/>
      <c r="I144" s="209"/>
      <c r="J144" s="210"/>
      <c r="K144" s="145"/>
    </row>
    <row r="145" spans="1:12" ht="22.5" customHeight="1" x14ac:dyDescent="0.15">
      <c r="A145" s="40" t="s">
        <v>172</v>
      </c>
      <c r="B145" s="333" t="s">
        <v>415</v>
      </c>
      <c r="C145" s="334"/>
      <c r="D145" s="334"/>
      <c r="E145" s="334"/>
      <c r="F145" s="334"/>
      <c r="G145" s="334"/>
      <c r="H145" s="334"/>
      <c r="I145" s="334"/>
      <c r="J145" s="335"/>
      <c r="K145" s="145"/>
    </row>
    <row r="146" spans="1:12" ht="22.5" customHeight="1" x14ac:dyDescent="0.15">
      <c r="A146" s="79" t="s">
        <v>173</v>
      </c>
      <c r="B146" s="205" t="s">
        <v>416</v>
      </c>
      <c r="C146" s="206"/>
      <c r="D146" s="206"/>
      <c r="E146" s="206"/>
      <c r="F146" s="206"/>
      <c r="G146" s="206"/>
      <c r="H146" s="206"/>
      <c r="I146" s="206"/>
      <c r="J146" s="207"/>
      <c r="K146" s="145"/>
      <c r="L146" s="142">
        <f>IF(B146="普通",1,IF(B146="当座",2,""))</f>
        <v>1</v>
      </c>
    </row>
    <row r="147" spans="1:12" ht="22.5" customHeight="1" x14ac:dyDescent="0.15">
      <c r="A147" s="336" t="s">
        <v>180</v>
      </c>
      <c r="B147" s="337" t="s">
        <v>51</v>
      </c>
      <c r="C147" s="338"/>
      <c r="D147" s="338"/>
      <c r="E147" s="339"/>
      <c r="F147" s="239" t="s">
        <v>360</v>
      </c>
      <c r="G147" s="240"/>
      <c r="H147" s="240"/>
      <c r="I147" s="240"/>
      <c r="J147" s="241"/>
      <c r="K147" s="145"/>
      <c r="L147" s="142"/>
    </row>
    <row r="148" spans="1:12" ht="22.5" customHeight="1" x14ac:dyDescent="0.15">
      <c r="A148" s="213"/>
      <c r="B148" s="337" t="s">
        <v>53</v>
      </c>
      <c r="C148" s="338"/>
      <c r="D148" s="338"/>
      <c r="E148" s="339"/>
      <c r="F148" s="239" t="s">
        <v>408</v>
      </c>
      <c r="G148" s="240"/>
      <c r="H148" s="240"/>
      <c r="I148" s="240"/>
      <c r="J148" s="241"/>
      <c r="K148" s="145"/>
      <c r="L148" s="142"/>
    </row>
    <row r="149" spans="1:12" ht="22.5" customHeight="1" x14ac:dyDescent="0.15">
      <c r="A149" s="336" t="s">
        <v>181</v>
      </c>
      <c r="B149" s="337" t="s">
        <v>51</v>
      </c>
      <c r="C149" s="338"/>
      <c r="D149" s="338"/>
      <c r="E149" s="339"/>
      <c r="F149" s="239" t="s">
        <v>391</v>
      </c>
      <c r="G149" s="240"/>
      <c r="H149" s="240"/>
      <c r="I149" s="240"/>
      <c r="J149" s="241"/>
      <c r="K149" s="145"/>
      <c r="L149" s="142"/>
    </row>
    <row r="150" spans="1:12" ht="22.5" customHeight="1" x14ac:dyDescent="0.15">
      <c r="A150" s="213"/>
      <c r="B150" s="337" t="s">
        <v>53</v>
      </c>
      <c r="C150" s="338"/>
      <c r="D150" s="338"/>
      <c r="E150" s="339"/>
      <c r="F150" s="239" t="s">
        <v>409</v>
      </c>
      <c r="G150" s="240"/>
      <c r="H150" s="240"/>
      <c r="I150" s="240"/>
      <c r="J150" s="241"/>
      <c r="K150" s="145"/>
      <c r="L150" s="142"/>
    </row>
    <row r="152" spans="1:12" s="152" customFormat="1" ht="22.5" customHeight="1" x14ac:dyDescent="0.15">
      <c r="A152" s="199" t="s">
        <v>126</v>
      </c>
      <c r="B152" s="199"/>
      <c r="C152" s="199"/>
      <c r="D152" s="199"/>
      <c r="E152" s="199"/>
      <c r="F152" s="199"/>
      <c r="G152" s="199"/>
      <c r="H152" s="199"/>
      <c r="I152" s="199"/>
      <c r="J152" s="199"/>
      <c r="K152" s="199"/>
      <c r="L152" s="199"/>
    </row>
    <row r="153" spans="1:12" s="152" customFormat="1" ht="22.5" customHeight="1" x14ac:dyDescent="0.15">
      <c r="A153" s="154"/>
      <c r="B153" s="154"/>
      <c r="C153" s="154"/>
      <c r="D153" s="154"/>
      <c r="E153" s="154"/>
      <c r="F153" s="154"/>
      <c r="G153" s="154"/>
      <c r="H153" s="154"/>
      <c r="I153" s="154"/>
      <c r="J153" s="154"/>
      <c r="K153" s="154"/>
      <c r="L153" s="154"/>
    </row>
    <row r="154" spans="1:12" s="152" customFormat="1" ht="22.5" customHeight="1" x14ac:dyDescent="0.15">
      <c r="A154" s="182" t="s">
        <v>127</v>
      </c>
      <c r="B154" s="183"/>
      <c r="C154" s="221" t="s">
        <v>128</v>
      </c>
      <c r="D154" s="221"/>
      <c r="E154" s="221"/>
      <c r="F154" s="221"/>
      <c r="G154" s="221"/>
      <c r="H154" s="221"/>
      <c r="I154" s="221"/>
      <c r="J154" s="221"/>
      <c r="K154" s="221"/>
      <c r="L154" s="221"/>
    </row>
    <row r="155" spans="1:12" s="152" customFormat="1" ht="22.5" customHeight="1" x14ac:dyDescent="0.15">
      <c r="A155" s="325" t="s">
        <v>334</v>
      </c>
      <c r="B155" s="326"/>
      <c r="C155" s="322" t="s">
        <v>337</v>
      </c>
      <c r="D155" s="323"/>
      <c r="E155" s="323"/>
      <c r="F155" s="323"/>
      <c r="G155" s="323"/>
      <c r="H155" s="323"/>
      <c r="I155" s="323"/>
      <c r="J155" s="323"/>
      <c r="K155" s="323"/>
      <c r="L155" s="324"/>
    </row>
    <row r="156" spans="1:12" ht="22.5" customHeight="1" x14ac:dyDescent="0.15">
      <c r="A156" s="327"/>
      <c r="B156" s="328"/>
      <c r="C156" s="309" t="s">
        <v>335</v>
      </c>
      <c r="D156" s="310"/>
      <c r="E156" s="310"/>
      <c r="F156" s="311"/>
      <c r="G156" s="332" t="s">
        <v>330</v>
      </c>
      <c r="H156" s="313"/>
      <c r="I156" s="313"/>
      <c r="J156" s="313"/>
      <c r="K156" s="313"/>
      <c r="L156" s="314"/>
    </row>
    <row r="157" spans="1:12" s="152" customFormat="1" ht="22.5" customHeight="1" x14ac:dyDescent="0.15">
      <c r="A157" s="325" t="s">
        <v>254</v>
      </c>
      <c r="B157" s="326"/>
      <c r="C157" s="322" t="s">
        <v>311</v>
      </c>
      <c r="D157" s="323"/>
      <c r="E157" s="323"/>
      <c r="F157" s="323"/>
      <c r="G157" s="323"/>
      <c r="H157" s="323"/>
      <c r="I157" s="323"/>
      <c r="J157" s="323"/>
      <c r="K157" s="323"/>
      <c r="L157" s="324"/>
    </row>
    <row r="158" spans="1:12" ht="22.5" customHeight="1" x14ac:dyDescent="0.15">
      <c r="A158" s="327"/>
      <c r="B158" s="328"/>
      <c r="C158" s="309" t="s">
        <v>323</v>
      </c>
      <c r="D158" s="310"/>
      <c r="E158" s="310"/>
      <c r="F158" s="311"/>
      <c r="G158" s="312" t="s">
        <v>125</v>
      </c>
      <c r="H158" s="313"/>
      <c r="I158" s="313"/>
      <c r="J158" s="313"/>
      <c r="K158" s="313"/>
      <c r="L158" s="314"/>
    </row>
    <row r="159" spans="1:12" ht="33.75" customHeight="1" x14ac:dyDescent="0.15">
      <c r="A159" s="318" t="s">
        <v>160</v>
      </c>
      <c r="B159" s="319"/>
      <c r="C159" s="329" t="s">
        <v>321</v>
      </c>
      <c r="D159" s="330"/>
      <c r="E159" s="330"/>
      <c r="F159" s="330"/>
      <c r="G159" s="330"/>
      <c r="H159" s="330"/>
      <c r="I159" s="330"/>
      <c r="J159" s="330"/>
      <c r="K159" s="330"/>
      <c r="L159" s="331"/>
    </row>
    <row r="160" spans="1:12" ht="33.75" customHeight="1" x14ac:dyDescent="0.15">
      <c r="A160" s="320"/>
      <c r="B160" s="321"/>
      <c r="C160" s="309" t="s">
        <v>322</v>
      </c>
      <c r="D160" s="310"/>
      <c r="E160" s="310"/>
      <c r="F160" s="311"/>
      <c r="G160" s="315" t="s">
        <v>324</v>
      </c>
      <c r="H160" s="316"/>
      <c r="I160" s="316"/>
      <c r="J160" s="316"/>
      <c r="K160" s="316"/>
      <c r="L160" s="317"/>
    </row>
  </sheetData>
  <sheetProtection algorithmName="SHA-512" hashValue="3DnscSKp3DQjrPRfarsTtVUh12uJu1At1CxfEb3pfEfnxtdRMjy0ZRSTZz3KxNrSgdh0YzL9yyxBBsR+0cX6fQ==" saltValue="zJSZuQ/hXqGXZuKpakQDqA==" spinCount="100000" sheet="1" selectLockedCells="1"/>
  <mergeCells count="219">
    <mergeCell ref="A4:L4"/>
    <mergeCell ref="C158:F158"/>
    <mergeCell ref="G158:L158"/>
    <mergeCell ref="C160:F160"/>
    <mergeCell ref="G160:L160"/>
    <mergeCell ref="A159:B160"/>
    <mergeCell ref="C157:L157"/>
    <mergeCell ref="C154:L154"/>
    <mergeCell ref="A154:B154"/>
    <mergeCell ref="A157:B158"/>
    <mergeCell ref="C159:L159"/>
    <mergeCell ref="A155:B156"/>
    <mergeCell ref="C155:L155"/>
    <mergeCell ref="C156:F156"/>
    <mergeCell ref="G156:L156"/>
    <mergeCell ref="B145:J145"/>
    <mergeCell ref="B146:J146"/>
    <mergeCell ref="A147:A148"/>
    <mergeCell ref="A149:A150"/>
    <mergeCell ref="B147:E147"/>
    <mergeCell ref="B148:E148"/>
    <mergeCell ref="B149:E149"/>
    <mergeCell ref="B150:E150"/>
    <mergeCell ref="F147:J147"/>
    <mergeCell ref="M75:N77"/>
    <mergeCell ref="F148:J148"/>
    <mergeCell ref="F149:J149"/>
    <mergeCell ref="F150:J150"/>
    <mergeCell ref="B68:J68"/>
    <mergeCell ref="A69:J69"/>
    <mergeCell ref="B106:E106"/>
    <mergeCell ref="F106:L106"/>
    <mergeCell ref="P110:P112"/>
    <mergeCell ref="O102:O112"/>
    <mergeCell ref="O113:P113"/>
    <mergeCell ref="F97:L97"/>
    <mergeCell ref="F98:L98"/>
    <mergeCell ref="F99:L99"/>
    <mergeCell ref="F100:L100"/>
    <mergeCell ref="F101:L101"/>
    <mergeCell ref="F95:L95"/>
    <mergeCell ref="F96:L96"/>
    <mergeCell ref="B86:H86"/>
    <mergeCell ref="B87:H87"/>
    <mergeCell ref="I87:J87"/>
    <mergeCell ref="B88:H88"/>
    <mergeCell ref="I88:J88"/>
    <mergeCell ref="B99:E99"/>
    <mergeCell ref="Q113:V113"/>
    <mergeCell ref="O114:V114"/>
    <mergeCell ref="O95:P95"/>
    <mergeCell ref="O96:O101"/>
    <mergeCell ref="Q95:V95"/>
    <mergeCell ref="Q96:V101"/>
    <mergeCell ref="P102:P103"/>
    <mergeCell ref="Q102:V103"/>
    <mergeCell ref="Q104:V104"/>
    <mergeCell ref="Q105:V105"/>
    <mergeCell ref="Q106:V106"/>
    <mergeCell ref="Q107:V107"/>
    <mergeCell ref="Q108:V109"/>
    <mergeCell ref="P108:P109"/>
    <mergeCell ref="Q110:V111"/>
    <mergeCell ref="Q112:V112"/>
    <mergeCell ref="A72:A80"/>
    <mergeCell ref="B72:H72"/>
    <mergeCell ref="I72:L72"/>
    <mergeCell ref="B73:D74"/>
    <mergeCell ref="E73:H74"/>
    <mergeCell ref="B75:D77"/>
    <mergeCell ref="B78:D79"/>
    <mergeCell ref="B80:D80"/>
    <mergeCell ref="E75:H77"/>
    <mergeCell ref="E78:H79"/>
    <mergeCell ref="I74:L74"/>
    <mergeCell ref="I79:J79"/>
    <mergeCell ref="I75:K75"/>
    <mergeCell ref="I76:K76"/>
    <mergeCell ref="I77:K77"/>
    <mergeCell ref="E80:H80"/>
    <mergeCell ref="I73:L73"/>
    <mergeCell ref="I78:L78"/>
    <mergeCell ref="I80:L80"/>
    <mergeCell ref="B29:J29"/>
    <mergeCell ref="B30:J30"/>
    <mergeCell ref="B31:J31"/>
    <mergeCell ref="B32:J32"/>
    <mergeCell ref="B33:J33"/>
    <mergeCell ref="B34:J34"/>
    <mergeCell ref="B35:J35"/>
    <mergeCell ref="B36:J36"/>
    <mergeCell ref="B37:J37"/>
    <mergeCell ref="B38:J38"/>
    <mergeCell ref="B39:J39"/>
    <mergeCell ref="B40:J40"/>
    <mergeCell ref="B41:J41"/>
    <mergeCell ref="B51:J51"/>
    <mergeCell ref="B52:J52"/>
    <mergeCell ref="B53:J53"/>
    <mergeCell ref="B54:J54"/>
    <mergeCell ref="B56:J56"/>
    <mergeCell ref="B55:J55"/>
    <mergeCell ref="A42:L42"/>
    <mergeCell ref="B48:J48"/>
    <mergeCell ref="B49:J49"/>
    <mergeCell ref="B50:J50"/>
    <mergeCell ref="B57:J57"/>
    <mergeCell ref="B58:J58"/>
    <mergeCell ref="B59:J59"/>
    <mergeCell ref="B60:J60"/>
    <mergeCell ref="B61:J61"/>
    <mergeCell ref="B62:J62"/>
    <mergeCell ref="B63:J63"/>
    <mergeCell ref="B64:J64"/>
    <mergeCell ref="B65:J65"/>
    <mergeCell ref="B6:C6"/>
    <mergeCell ref="B19:J19"/>
    <mergeCell ref="B26:J26"/>
    <mergeCell ref="B27:J27"/>
    <mergeCell ref="B28:J28"/>
    <mergeCell ref="B11:J11"/>
    <mergeCell ref="B12:J12"/>
    <mergeCell ref="B13:J13"/>
    <mergeCell ref="B14:J14"/>
    <mergeCell ref="B16:J16"/>
    <mergeCell ref="I15:J15"/>
    <mergeCell ref="B15:H15"/>
    <mergeCell ref="B119:E119"/>
    <mergeCell ref="F119:K119"/>
    <mergeCell ref="B66:J66"/>
    <mergeCell ref="B67:J67"/>
    <mergeCell ref="B109:H109"/>
    <mergeCell ref="I109:J109"/>
    <mergeCell ref="B110:H110"/>
    <mergeCell ref="I110:J110"/>
    <mergeCell ref="B111:J111"/>
    <mergeCell ref="B95:E95"/>
    <mergeCell ref="B96:E96"/>
    <mergeCell ref="B97:E97"/>
    <mergeCell ref="B98:E98"/>
    <mergeCell ref="I86:J86"/>
    <mergeCell ref="B101:E101"/>
    <mergeCell ref="B102:E102"/>
    <mergeCell ref="B103:E103"/>
    <mergeCell ref="B100:E100"/>
    <mergeCell ref="F102:L102"/>
    <mergeCell ref="F103:L103"/>
    <mergeCell ref="F104:L104"/>
    <mergeCell ref="F105:L105"/>
    <mergeCell ref="B104:E104"/>
    <mergeCell ref="B105:E105"/>
    <mergeCell ref="A111:A112"/>
    <mergeCell ref="B112:J112"/>
    <mergeCell ref="B116:E116"/>
    <mergeCell ref="F116:K116"/>
    <mergeCell ref="F127:K127"/>
    <mergeCell ref="B122:E122"/>
    <mergeCell ref="F122:K122"/>
    <mergeCell ref="B123:E123"/>
    <mergeCell ref="F123:K123"/>
    <mergeCell ref="B124:E124"/>
    <mergeCell ref="F124:K124"/>
    <mergeCell ref="F126:K126"/>
    <mergeCell ref="B120:E120"/>
    <mergeCell ref="F120:K120"/>
    <mergeCell ref="B121:E121"/>
    <mergeCell ref="F121:K121"/>
    <mergeCell ref="B118:E118"/>
    <mergeCell ref="F118:K118"/>
    <mergeCell ref="B117:E117"/>
    <mergeCell ref="F117:K117"/>
    <mergeCell ref="A3:E3"/>
    <mergeCell ref="A152:L152"/>
    <mergeCell ref="B134:E134"/>
    <mergeCell ref="F134:K134"/>
    <mergeCell ref="B135:E135"/>
    <mergeCell ref="F135:K135"/>
    <mergeCell ref="B136:E136"/>
    <mergeCell ref="F136:K136"/>
    <mergeCell ref="B141:D141"/>
    <mergeCell ref="E141:F141"/>
    <mergeCell ref="G141:H141"/>
    <mergeCell ref="I141:J141"/>
    <mergeCell ref="B143:J143"/>
    <mergeCell ref="B144:J144"/>
    <mergeCell ref="A139:A142"/>
    <mergeCell ref="B139:F139"/>
    <mergeCell ref="G139:J139"/>
    <mergeCell ref="B131:E131"/>
    <mergeCell ref="F131:K131"/>
    <mergeCell ref="B132:E132"/>
    <mergeCell ref="F132:K132"/>
    <mergeCell ref="B133:E133"/>
    <mergeCell ref="F133:K133"/>
    <mergeCell ref="B10:J10"/>
    <mergeCell ref="K10:L10"/>
    <mergeCell ref="K11:L11"/>
    <mergeCell ref="K12:L12"/>
    <mergeCell ref="K13:L13"/>
    <mergeCell ref="K14:L14"/>
    <mergeCell ref="K16:L16"/>
    <mergeCell ref="B142:D142"/>
    <mergeCell ref="E142:F142"/>
    <mergeCell ref="G142:H142"/>
    <mergeCell ref="I142:J142"/>
    <mergeCell ref="B140:D140"/>
    <mergeCell ref="E140:F140"/>
    <mergeCell ref="G140:H140"/>
    <mergeCell ref="I140:J140"/>
    <mergeCell ref="F128:K128"/>
    <mergeCell ref="B129:E129"/>
    <mergeCell ref="F129:K129"/>
    <mergeCell ref="B130:E130"/>
    <mergeCell ref="F130:K130"/>
    <mergeCell ref="B125:E125"/>
    <mergeCell ref="F125:K125"/>
    <mergeCell ref="B126:E126"/>
    <mergeCell ref="B128:E128"/>
    <mergeCell ref="B127:E127"/>
  </mergeCells>
  <phoneticPr fontId="3"/>
  <conditionalFormatting sqref="B111:J112">
    <cfRule type="expression" dxfId="8" priority="6">
      <formula>$B$111="NG"</formula>
    </cfRule>
  </conditionalFormatting>
  <conditionalFormatting sqref="A29:L41">
    <cfRule type="expression" dxfId="7" priority="5">
      <formula>$B$19="設立補助金"</formula>
    </cfRule>
  </conditionalFormatting>
  <conditionalFormatting sqref="I75:L75">
    <cfRule type="expression" dxfId="6" priority="3">
      <formula>$E$75=5000</formula>
    </cfRule>
  </conditionalFormatting>
  <conditionalFormatting sqref="I76:L76">
    <cfRule type="expression" dxfId="5" priority="2">
      <formula>$L$15=3</formula>
    </cfRule>
  </conditionalFormatting>
  <conditionalFormatting sqref="I77:L77">
    <cfRule type="expression" dxfId="4" priority="1">
      <formula>$E$75=50000</formula>
    </cfRule>
  </conditionalFormatting>
  <dataValidations count="10">
    <dataValidation type="list" allowBlank="1" showInputMessage="1" showErrorMessage="1" sqref="B19:J19" xr:uid="{0FEFAFA9-F7D4-447A-A543-6133A3C90F21}">
      <formula1>"設立補助金,運営補助金・活動補助金"</formula1>
    </dataValidation>
    <dataValidation type="list" allowBlank="1" showInputMessage="1" showErrorMessage="1" errorTitle="金融機関名のエラー" error="リストから選択してください。" sqref="E141:F142" xr:uid="{656B613F-3C51-4A7A-93EC-A9CCA82E12DF}">
      <formula1>"銀行,金庫,農協"</formula1>
    </dataValidation>
    <dataValidation type="list" allowBlank="1" showInputMessage="1" showErrorMessage="1" errorTitle="支店名のエラー" error="リストから選択してください。" sqref="I141:J142" xr:uid="{81C6EC0D-4787-482B-8283-4B9DCA131C74}">
      <formula1>"本店,支店,支所,出張所"</formula1>
    </dataValidation>
    <dataValidation type="list" allowBlank="1" showInputMessage="1" showErrorMessage="1" errorTitle="預金種別のエラー" error="リストから選択してください。" sqref="B146:J146" xr:uid="{C842DB8E-BA3E-48F2-8036-BC87B605334C}">
      <formula1>"普通,当座"</formula1>
    </dataValidation>
    <dataValidation imeMode="fullKatakana" allowBlank="1" showInputMessage="1" showErrorMessage="1" sqref="B143:J143" xr:uid="{F4EB56A1-B3BB-4213-8478-E52BFC88A935}"/>
    <dataValidation allowBlank="1" showInputMessage="1" showErrorMessage="1" promptTitle="人数を入力" prompt="　" sqref="L29:L41" xr:uid="{B9BD8525-8331-4DE9-B103-6CEBF855B639}"/>
    <dataValidation allowBlank="1" showInputMessage="1" showErrorMessage="1" promptTitle="世帯数を入力" prompt="　" sqref="L51:L68" xr:uid="{E90DB8D7-0BC5-40D3-B627-468DECEADF59}"/>
    <dataValidation type="custom" showInputMessage="1" showErrorMessage="1" error="セルの編集はできません。_x000a_コピーする際は、「切り取り」ではなく、「コピー」をしてください。" sqref="G158:L158" xr:uid="{0E11326D-96CD-4BB4-A3D1-1345B80D54ED}">
      <formula1>G158="tact1480@city.takasago.lg.jp"</formula1>
    </dataValidation>
    <dataValidation type="custom" allowBlank="1" showInputMessage="1" showErrorMessage="1" error="セルの編集はできません。" sqref="G156" xr:uid="{D1F8FA10-8A0F-423C-8A91-CB7F42CEA48B}">
      <formula1>G156="https://logoform.jp/form/GdUU/927836"</formula1>
    </dataValidation>
    <dataValidation type="whole" operator="greaterThan" showInputMessage="1" showErrorMessage="1" errorTitle="自治会助成金のエラー" error="自治会からの助成金は、必ず計上してください。" sqref="B87:H87" xr:uid="{B7E87AB5-1590-428E-B488-C6F5FFE92E78}">
      <formula1>0</formula1>
    </dataValidation>
  </dataValidations>
  <hyperlinks>
    <hyperlink ref="G156:L156" r:id="rId1" display="https://logoform.jp/form/GdUU/927836" xr:uid="{57004DFA-0C4F-4259-BF54-60998E0E1E85}"/>
  </hyperlinks>
  <printOptions horizontalCentered="1"/>
  <pageMargins left="0.70866141732283472" right="0.70866141732283472" top="0.74803149606299213" bottom="0.74803149606299213" header="0.31496062992125984" footer="0.31496062992125984"/>
  <pageSetup paperSize="9" scale="65" orientation="portrait" r:id="rId2"/>
  <rowBreaks count="3" manualBreakCount="3">
    <brk id="43" max="13" man="1"/>
    <brk id="81" max="13" man="1"/>
    <brk id="113" max="1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9E4C-5A90-4BDF-902F-AC0F459EFB0E}">
  <sheetPr>
    <tabColor rgb="FF00B0F0"/>
  </sheetPr>
  <dimension ref="A1:R44"/>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8" ht="17.25" customHeight="1" x14ac:dyDescent="0.15">
      <c r="A1" s="1" t="s">
        <v>188</v>
      </c>
    </row>
    <row r="2" spans="1:18" ht="17.25" customHeight="1" x14ac:dyDescent="0.15">
      <c r="B2" s="12"/>
      <c r="D2" s="399" t="s">
        <v>214</v>
      </c>
      <c r="E2" s="399"/>
      <c r="F2" s="399"/>
      <c r="G2" s="399"/>
      <c r="H2" s="399"/>
      <c r="I2" s="399"/>
      <c r="J2" s="399"/>
      <c r="K2" s="399"/>
      <c r="L2" s="399"/>
      <c r="M2" s="399"/>
    </row>
    <row r="3" spans="1:18" ht="17.25" customHeight="1" x14ac:dyDescent="0.15">
      <c r="A3" s="12"/>
      <c r="B3" s="12"/>
      <c r="C3" s="12"/>
      <c r="D3" s="399"/>
      <c r="E3" s="399"/>
      <c r="F3" s="399"/>
      <c r="G3" s="399"/>
      <c r="H3" s="399"/>
      <c r="I3" s="399"/>
      <c r="J3" s="399"/>
      <c r="K3" s="399"/>
      <c r="L3" s="399"/>
      <c r="M3" s="399"/>
    </row>
    <row r="5" spans="1:18" ht="17.25" customHeight="1" x14ac:dyDescent="0.15">
      <c r="J5" s="5"/>
      <c r="K5" s="5"/>
      <c r="L5" s="5"/>
      <c r="M5" s="5"/>
      <c r="N5" s="5"/>
      <c r="O5" s="5"/>
      <c r="P5" s="65" t="str">
        <f>IF(【実績報告】入力!$D$6=0,"令和　　年　　月　　日",DBCS(CONCATENATE("令和",【実績報告】入力!$D$6+1,"年",IF(【実績報告】入力!$B$7=0,"　　",【実績報告】入力!$B$7),"月",IF(【実績報告】入力!$D$7=0,"　　",【実績報告】入力!$D$7),"日")))</f>
        <v>令和８年３月２４日</v>
      </c>
    </row>
    <row r="6" spans="1:18" ht="17.25" customHeight="1" x14ac:dyDescent="0.15">
      <c r="A6" s="379" t="str">
        <f>DBCS(CONCATENATE("令和",IF(【実績報告】入力!$D$6=0,"　　",【実績報告】入力!$D$6),"年度"))</f>
        <v>令和７年度</v>
      </c>
      <c r="B6" s="379"/>
      <c r="C6" s="379"/>
      <c r="D6" s="5" t="s">
        <v>215</v>
      </c>
    </row>
    <row r="7" spans="1:18" ht="17.25" customHeight="1" x14ac:dyDescent="0.15">
      <c r="E7" s="19"/>
      <c r="F7" s="5"/>
      <c r="G7" s="5"/>
      <c r="H7" s="8"/>
      <c r="I7" s="8"/>
      <c r="J7" s="8"/>
      <c r="K7" s="8"/>
    </row>
    <row r="8" spans="1:18" ht="17.25" customHeight="1" x14ac:dyDescent="0.15">
      <c r="A8" s="349" t="s">
        <v>18</v>
      </c>
      <c r="B8" s="646"/>
      <c r="C8" s="646"/>
      <c r="D8" s="646"/>
      <c r="E8" s="646"/>
      <c r="F8" s="647"/>
      <c r="G8" s="648" t="str">
        <f>IF(【交付申請】入力!$B$11=0,"",【交付申請】入力!$B$11)</f>
        <v>○○自主防災会</v>
      </c>
      <c r="H8" s="649"/>
      <c r="I8" s="649"/>
      <c r="J8" s="649"/>
      <c r="K8" s="649"/>
      <c r="L8" s="649"/>
      <c r="M8" s="649"/>
      <c r="N8" s="649"/>
      <c r="O8" s="649"/>
      <c r="P8" s="650"/>
    </row>
    <row r="9" spans="1:18" ht="17.25" customHeight="1" x14ac:dyDescent="0.15">
      <c r="A9" s="23"/>
      <c r="B9" s="380" t="s">
        <v>22</v>
      </c>
      <c r="C9" s="380"/>
      <c r="D9" s="380"/>
      <c r="E9" s="342" t="s">
        <v>216</v>
      </c>
      <c r="F9" s="342"/>
      <c r="G9" s="342"/>
      <c r="H9" s="342"/>
      <c r="I9" s="342"/>
      <c r="J9" s="342"/>
      <c r="K9" s="342" t="s">
        <v>23</v>
      </c>
      <c r="L9" s="342"/>
      <c r="M9" s="342"/>
      <c r="N9" s="342"/>
      <c r="O9" s="342" t="s">
        <v>25</v>
      </c>
      <c r="P9" s="342"/>
    </row>
    <row r="10" spans="1:18" ht="17.25" customHeight="1" x14ac:dyDescent="0.15">
      <c r="A10" s="24"/>
      <c r="B10" s="391" t="str">
        <f>IF(【実績報告】入力!A22="","",【実績報告】入力!A22)</f>
        <v>4月上旬</v>
      </c>
      <c r="C10" s="391"/>
      <c r="D10" s="391"/>
      <c r="E10" s="378" t="str">
        <f>IF(【実績報告】入力!B22="","",【実績報告】入力!B22)</f>
        <v>総会</v>
      </c>
      <c r="F10" s="378"/>
      <c r="G10" s="378"/>
      <c r="H10" s="378" t="str">
        <f>IF(【交付申請】入力!G29="","",【交付申請】入力!G29)</f>
        <v/>
      </c>
      <c r="I10" s="378"/>
      <c r="J10" s="378"/>
      <c r="K10" s="378" t="str">
        <f>IF(【実績報告】入力!K22="","",【実績報告】入力!K22)</f>
        <v>○○集会所</v>
      </c>
      <c r="L10" s="378"/>
      <c r="M10" s="378"/>
      <c r="N10" s="378">
        <f>【交付申請】入力!M29</f>
        <v>0</v>
      </c>
      <c r="O10" s="381">
        <f>IF(【実績報告】入力!L22="","",【実績報告】入力!L22)</f>
        <v>150</v>
      </c>
      <c r="P10" s="382"/>
      <c r="Q10" s="63"/>
      <c r="R10" s="64"/>
    </row>
    <row r="11" spans="1:18" ht="17.25" customHeight="1" x14ac:dyDescent="0.15">
      <c r="A11" s="24"/>
      <c r="B11" s="391" t="str">
        <f>IF(【実績報告】入力!A23="","",【実績報告】入力!A23)</f>
        <v>月１回</v>
      </c>
      <c r="C11" s="391"/>
      <c r="D11" s="391"/>
      <c r="E11" s="378" t="str">
        <f>IF(【実績報告】入力!B23="","",【実績報告】入力!B23)</f>
        <v>定例会議　１０人×１２回</v>
      </c>
      <c r="F11" s="378"/>
      <c r="G11" s="378"/>
      <c r="H11" s="378" t="str">
        <f>IF(【交付申請】入力!G30="","",【交付申請】入力!G30)</f>
        <v/>
      </c>
      <c r="I11" s="378"/>
      <c r="J11" s="378"/>
      <c r="K11" s="378" t="str">
        <f>IF(【実績報告】入力!K23="","",【実績報告】入力!K23)</f>
        <v>○○集会所</v>
      </c>
      <c r="L11" s="378"/>
      <c r="M11" s="378"/>
      <c r="N11" s="378">
        <f>【交付申請】入力!M30</f>
        <v>0</v>
      </c>
      <c r="O11" s="383">
        <f>IF(【実績報告】入力!L23="","",【実績報告】入力!L23)</f>
        <v>120</v>
      </c>
      <c r="P11" s="383"/>
    </row>
    <row r="12" spans="1:18" ht="17.25" customHeight="1" x14ac:dyDescent="0.15">
      <c r="A12" s="402" t="s">
        <v>221</v>
      </c>
      <c r="B12" s="391" t="str">
        <f>IF(【実績報告】入力!A24="","",【実績報告】入力!A24)</f>
        <v/>
      </c>
      <c r="C12" s="391"/>
      <c r="D12" s="391"/>
      <c r="E12" s="378" t="str">
        <f>IF(【実績報告】入力!B24="","",【実績報告】入力!B24)</f>
        <v/>
      </c>
      <c r="F12" s="378"/>
      <c r="G12" s="378"/>
      <c r="H12" s="378" t="str">
        <f>IF(【交付申請】入力!G31="","",【交付申請】入力!G31)</f>
        <v/>
      </c>
      <c r="I12" s="378"/>
      <c r="J12" s="378"/>
      <c r="K12" s="378" t="str">
        <f>IF(【実績報告】入力!K24="","",【実績報告】入力!K24)</f>
        <v/>
      </c>
      <c r="L12" s="378"/>
      <c r="M12" s="378"/>
      <c r="N12" s="378">
        <f>【交付申請】入力!M31</f>
        <v>0</v>
      </c>
      <c r="O12" s="383" t="str">
        <f>IF(【実績報告】入力!L24="","",【実績報告】入力!L24)</f>
        <v/>
      </c>
      <c r="P12" s="383"/>
    </row>
    <row r="13" spans="1:18" ht="17.25" customHeight="1" x14ac:dyDescent="0.15">
      <c r="A13" s="402"/>
      <c r="B13" s="391" t="str">
        <f>IF(【実績報告】入力!A25="","",【実績報告】入力!A25)</f>
        <v/>
      </c>
      <c r="C13" s="391"/>
      <c r="D13" s="391"/>
      <c r="E13" s="378" t="str">
        <f>IF(【実績報告】入力!B25="","",【実績報告】入力!B25)</f>
        <v/>
      </c>
      <c r="F13" s="378"/>
      <c r="G13" s="378"/>
      <c r="H13" s="378" t="str">
        <f>IF(【交付申請】入力!G32="","",【交付申請】入力!G32)</f>
        <v/>
      </c>
      <c r="I13" s="378"/>
      <c r="J13" s="378"/>
      <c r="K13" s="378" t="str">
        <f>IF(【実績報告】入力!K25="","",【実績報告】入力!K25)</f>
        <v/>
      </c>
      <c r="L13" s="378"/>
      <c r="M13" s="378"/>
      <c r="N13" s="378">
        <f>【交付申請】入力!M32</f>
        <v>0</v>
      </c>
      <c r="O13" s="383" t="str">
        <f>IF(【実績報告】入力!L25="","",【実績報告】入力!L25)</f>
        <v/>
      </c>
      <c r="P13" s="383"/>
    </row>
    <row r="14" spans="1:18" ht="17.25" customHeight="1" x14ac:dyDescent="0.15">
      <c r="A14" s="402"/>
      <c r="B14" s="391" t="str">
        <f>IF(【実績報告】入力!A26="","",【実績報告】入力!A26)</f>
        <v/>
      </c>
      <c r="C14" s="391"/>
      <c r="D14" s="391"/>
      <c r="E14" s="378" t="str">
        <f>IF(【実績報告】入力!B26="","",【実績報告】入力!B26)</f>
        <v/>
      </c>
      <c r="F14" s="378"/>
      <c r="G14" s="378"/>
      <c r="H14" s="378" t="str">
        <f>IF(【交付申請】入力!G33="","",【交付申請】入力!G33)</f>
        <v/>
      </c>
      <c r="I14" s="378"/>
      <c r="J14" s="378"/>
      <c r="K14" s="378" t="str">
        <f>IF(【実績報告】入力!K26="","",【実績報告】入力!K26)</f>
        <v/>
      </c>
      <c r="L14" s="378"/>
      <c r="M14" s="378"/>
      <c r="N14" s="378">
        <f>【交付申請】入力!M33</f>
        <v>0</v>
      </c>
      <c r="O14" s="383" t="str">
        <f>IF(【実績報告】入力!L26="","",【実績報告】入力!L26)</f>
        <v/>
      </c>
      <c r="P14" s="383"/>
    </row>
    <row r="15" spans="1:18" ht="17.25" customHeight="1" x14ac:dyDescent="0.15">
      <c r="A15" s="402"/>
      <c r="B15" s="391" t="str">
        <f>IF(【実績報告】入力!A27="","",【実績報告】入力!A27)</f>
        <v/>
      </c>
      <c r="C15" s="391"/>
      <c r="D15" s="391"/>
      <c r="E15" s="378" t="str">
        <f>IF(【実績報告】入力!B27="","",【実績報告】入力!B27)</f>
        <v/>
      </c>
      <c r="F15" s="378"/>
      <c r="G15" s="378"/>
      <c r="H15" s="378" t="str">
        <f>IF(【交付申請】入力!G34="","",【交付申請】入力!G34)</f>
        <v/>
      </c>
      <c r="I15" s="378"/>
      <c r="J15" s="378"/>
      <c r="K15" s="378" t="str">
        <f>IF(【実績報告】入力!K27="","",【実績報告】入力!K27)</f>
        <v/>
      </c>
      <c r="L15" s="378"/>
      <c r="M15" s="378"/>
      <c r="N15" s="378">
        <f>【交付申請】入力!M34</f>
        <v>0</v>
      </c>
      <c r="O15" s="383" t="str">
        <f>IF(【実績報告】入力!L27="","",【実績報告】入力!L27)</f>
        <v/>
      </c>
      <c r="P15" s="383"/>
    </row>
    <row r="16" spans="1:18" ht="17.25" customHeight="1" x14ac:dyDescent="0.15">
      <c r="A16" s="402"/>
      <c r="B16" s="391" t="str">
        <f>IF(【実績報告】入力!A28="","",【実績報告】入力!A28)</f>
        <v/>
      </c>
      <c r="C16" s="391"/>
      <c r="D16" s="391"/>
      <c r="E16" s="378" t="str">
        <f>IF(【実績報告】入力!B28="","",【実績報告】入力!B28)</f>
        <v/>
      </c>
      <c r="F16" s="378"/>
      <c r="G16" s="378"/>
      <c r="H16" s="378" t="str">
        <f>IF(【交付申請】入力!G35="","",【交付申請】入力!G35)</f>
        <v/>
      </c>
      <c r="I16" s="378"/>
      <c r="J16" s="378"/>
      <c r="K16" s="378" t="str">
        <f>IF(【実績報告】入力!K28="","",【実績報告】入力!K28)</f>
        <v/>
      </c>
      <c r="L16" s="378"/>
      <c r="M16" s="378"/>
      <c r="N16" s="378">
        <f>【交付申請】入力!M35</f>
        <v>0</v>
      </c>
      <c r="O16" s="383" t="str">
        <f>IF(【実績報告】入力!L28="","",【実績報告】入力!L28)</f>
        <v/>
      </c>
      <c r="P16" s="383"/>
    </row>
    <row r="17" spans="1:16" ht="17.25" customHeight="1" x14ac:dyDescent="0.15">
      <c r="A17" s="402"/>
      <c r="B17" s="391" t="str">
        <f>IF(【実績報告】入力!A29="","",【実績報告】入力!A29)</f>
        <v/>
      </c>
      <c r="C17" s="391"/>
      <c r="D17" s="391"/>
      <c r="E17" s="378" t="str">
        <f>IF(【実績報告】入力!B29="","",【実績報告】入力!B29)</f>
        <v/>
      </c>
      <c r="F17" s="378"/>
      <c r="G17" s="378"/>
      <c r="H17" s="378" t="str">
        <f>IF(【交付申請】入力!G36="","",【交付申請】入力!G36)</f>
        <v/>
      </c>
      <c r="I17" s="378"/>
      <c r="J17" s="378"/>
      <c r="K17" s="378" t="str">
        <f>IF(【実績報告】入力!K29="","",【実績報告】入力!K29)</f>
        <v/>
      </c>
      <c r="L17" s="378"/>
      <c r="M17" s="378"/>
      <c r="N17" s="378">
        <f>【交付申請】入力!M36</f>
        <v>0</v>
      </c>
      <c r="O17" s="383" t="str">
        <f>IF(【実績報告】入力!L29="","",【実績報告】入力!L29)</f>
        <v/>
      </c>
      <c r="P17" s="383"/>
    </row>
    <row r="18" spans="1:16" ht="17.25" customHeight="1" x14ac:dyDescent="0.15">
      <c r="A18" s="402"/>
      <c r="B18" s="391" t="str">
        <f>IF(【実績報告】入力!A30="","",【実績報告】入力!A30)</f>
        <v/>
      </c>
      <c r="C18" s="391"/>
      <c r="D18" s="391"/>
      <c r="E18" s="378" t="str">
        <f>IF(【実績報告】入力!B30="","",【実績報告】入力!B30)</f>
        <v/>
      </c>
      <c r="F18" s="378"/>
      <c r="G18" s="378"/>
      <c r="H18" s="378" t="str">
        <f>IF(【交付申請】入力!G37="","",【交付申請】入力!G37)</f>
        <v/>
      </c>
      <c r="I18" s="378"/>
      <c r="J18" s="378"/>
      <c r="K18" s="378" t="str">
        <f>IF(【実績報告】入力!K30="","",【実績報告】入力!K30)</f>
        <v/>
      </c>
      <c r="L18" s="378"/>
      <c r="M18" s="378"/>
      <c r="N18" s="378">
        <f>【交付申請】入力!M37</f>
        <v>0</v>
      </c>
      <c r="O18" s="383" t="str">
        <f>IF(【実績報告】入力!L30="","",【実績報告】入力!L30)</f>
        <v/>
      </c>
      <c r="P18" s="383"/>
    </row>
    <row r="19" spans="1:16" ht="17.25" customHeight="1" x14ac:dyDescent="0.15">
      <c r="A19" s="402"/>
      <c r="B19" s="391" t="str">
        <f>IF(【実績報告】入力!A31="","",【実績報告】入力!A31)</f>
        <v/>
      </c>
      <c r="C19" s="391"/>
      <c r="D19" s="391"/>
      <c r="E19" s="378" t="str">
        <f>IF(【実績報告】入力!B31="","",【実績報告】入力!B31)</f>
        <v/>
      </c>
      <c r="F19" s="378"/>
      <c r="G19" s="378"/>
      <c r="H19" s="378" t="str">
        <f>IF(【交付申請】入力!G38="","",【交付申請】入力!G38)</f>
        <v/>
      </c>
      <c r="I19" s="378"/>
      <c r="J19" s="378"/>
      <c r="K19" s="378" t="str">
        <f>IF(【実績報告】入力!K31="","",【実績報告】入力!K31)</f>
        <v/>
      </c>
      <c r="L19" s="378"/>
      <c r="M19" s="378"/>
      <c r="N19" s="378">
        <f>【交付申請】入力!M38</f>
        <v>0</v>
      </c>
      <c r="O19" s="383" t="str">
        <f>IF(【実績報告】入力!L31="","",【実績報告】入力!L31)</f>
        <v/>
      </c>
      <c r="P19" s="383"/>
    </row>
    <row r="20" spans="1:16" ht="17.25" customHeight="1" x14ac:dyDescent="0.15">
      <c r="A20" s="24"/>
      <c r="B20" s="391" t="str">
        <f>IF(【実績報告】入力!A32="","",【実績報告】入力!A32)</f>
        <v/>
      </c>
      <c r="C20" s="391"/>
      <c r="D20" s="391"/>
      <c r="E20" s="378" t="str">
        <f>IF(【実績報告】入力!B32="","",【実績報告】入力!B32)</f>
        <v/>
      </c>
      <c r="F20" s="378"/>
      <c r="G20" s="378"/>
      <c r="H20" s="378" t="str">
        <f>IF(【交付申請】入力!G39="","",【交付申請】入力!G39)</f>
        <v/>
      </c>
      <c r="I20" s="378"/>
      <c r="J20" s="378"/>
      <c r="K20" s="378" t="str">
        <f>IF(【実績報告】入力!K32="","",【実績報告】入力!K32)</f>
        <v/>
      </c>
      <c r="L20" s="378"/>
      <c r="M20" s="378"/>
      <c r="N20" s="378">
        <f>【交付申請】入力!M39</f>
        <v>0</v>
      </c>
      <c r="O20" s="383" t="str">
        <f>IF(【実績報告】入力!L32="","",【実績報告】入力!L32)</f>
        <v/>
      </c>
      <c r="P20" s="383"/>
    </row>
    <row r="21" spans="1:16" ht="17.25" customHeight="1" x14ac:dyDescent="0.15">
      <c r="A21" s="24"/>
      <c r="B21" s="391" t="str">
        <f>IF(【実績報告】入力!A33="","",【実績報告】入力!A33)</f>
        <v/>
      </c>
      <c r="C21" s="391"/>
      <c r="D21" s="391"/>
      <c r="E21" s="378" t="str">
        <f>IF(【実績報告】入力!B33="","",【実績報告】入力!B33)</f>
        <v/>
      </c>
      <c r="F21" s="378"/>
      <c r="G21" s="378"/>
      <c r="H21" s="378" t="str">
        <f>IF(【交付申請】入力!G40="","",【交付申請】入力!G40)</f>
        <v/>
      </c>
      <c r="I21" s="378"/>
      <c r="J21" s="378"/>
      <c r="K21" s="378" t="str">
        <f>IF(【実績報告】入力!K33="","",【実績報告】入力!K33)</f>
        <v/>
      </c>
      <c r="L21" s="378"/>
      <c r="M21" s="378"/>
      <c r="N21" s="378">
        <f>【交付申請】入力!M40</f>
        <v>0</v>
      </c>
      <c r="O21" s="383" t="str">
        <f>IF(【実績報告】入力!L33="","",【実績報告】入力!L33)</f>
        <v/>
      </c>
      <c r="P21" s="383"/>
    </row>
    <row r="22" spans="1:16" ht="17.25" customHeight="1" x14ac:dyDescent="0.15">
      <c r="A22" s="25"/>
      <c r="B22" s="391" t="str">
        <f>IF(【実績報告】入力!A34="","",【実績報告】入力!A34)</f>
        <v/>
      </c>
      <c r="C22" s="391"/>
      <c r="D22" s="391"/>
      <c r="E22" s="378" t="str">
        <f>IF(【実績報告】入力!B34="","",【実績報告】入力!B34)</f>
        <v/>
      </c>
      <c r="F22" s="378"/>
      <c r="G22" s="378"/>
      <c r="H22" s="378" t="str">
        <f>IF(【交付申請】入力!G41="","",【交付申請】入力!G41)</f>
        <v/>
      </c>
      <c r="I22" s="378"/>
      <c r="J22" s="378"/>
      <c r="K22" s="378" t="str">
        <f>IF(【実績報告】入力!K34="","",【実績報告】入力!K34)</f>
        <v/>
      </c>
      <c r="L22" s="378"/>
      <c r="M22" s="378"/>
      <c r="N22" s="378">
        <f>【交付申請】入力!M41</f>
        <v>0</v>
      </c>
      <c r="O22" s="398" t="str">
        <f>IF(【実績報告】入力!L34="","",【実績報告】入力!L34)</f>
        <v/>
      </c>
      <c r="P22" s="398"/>
    </row>
    <row r="23" spans="1:16" ht="17.25" customHeight="1" x14ac:dyDescent="0.15">
      <c r="A23" s="26"/>
      <c r="B23" s="380" t="s">
        <v>22</v>
      </c>
      <c r="C23" s="380"/>
      <c r="D23" s="380"/>
      <c r="E23" s="342" t="s">
        <v>217</v>
      </c>
      <c r="F23" s="342"/>
      <c r="G23" s="342"/>
      <c r="H23" s="342"/>
      <c r="I23" s="342"/>
      <c r="J23" s="342"/>
      <c r="K23" s="342" t="s">
        <v>23</v>
      </c>
      <c r="L23" s="342"/>
      <c r="M23" s="342"/>
      <c r="N23" s="342"/>
      <c r="O23" s="380" t="s">
        <v>24</v>
      </c>
      <c r="P23" s="380"/>
    </row>
    <row r="24" spans="1:16" ht="17.25" customHeight="1" x14ac:dyDescent="0.15">
      <c r="A24" s="24"/>
      <c r="B24" s="395">
        <f>IF(【実績報告】入力!A45="","",【実績報告】入力!A45)</f>
        <v>45797</v>
      </c>
      <c r="C24" s="396"/>
      <c r="D24" s="397"/>
      <c r="E24" s="378" t="str">
        <f>IF(【実績報告】入力!B45="","",【実績報告】入力!B45)</f>
        <v>資機材の点検整備・避難路及び危険箇所点検</v>
      </c>
      <c r="F24" s="378"/>
      <c r="G24" s="378"/>
      <c r="H24" s="378" t="str">
        <f>IF(【交付申請】入力!G43="","",【交付申請】入力!G43)</f>
        <v/>
      </c>
      <c r="I24" s="378"/>
      <c r="J24" s="378"/>
      <c r="K24" s="378" t="str">
        <f>IF(【実績報告】入力!K45="","",【実績報告】入力!K45)</f>
        <v>○○集会所・自治会区域内</v>
      </c>
      <c r="L24" s="378"/>
      <c r="M24" s="378"/>
      <c r="N24" s="378">
        <f>【交付申請】入力!M43</f>
        <v>0</v>
      </c>
      <c r="O24" s="381">
        <f>IF(【実績報告】入力!L45="","",【実績報告】入力!L45)</f>
        <v>15</v>
      </c>
      <c r="P24" s="382"/>
    </row>
    <row r="25" spans="1:16" ht="17.25" customHeight="1" x14ac:dyDescent="0.15">
      <c r="A25" s="24"/>
      <c r="B25" s="384">
        <f>IF(【実績報告】入力!A46="","",【実績報告】入力!A46)</f>
        <v>45818</v>
      </c>
      <c r="C25" s="385"/>
      <c r="D25" s="386"/>
      <c r="E25" s="375" t="str">
        <f>IF(【実績報告】入力!B46="","",【実績報告】入力!B46)</f>
        <v>救命訓練</v>
      </c>
      <c r="F25" s="376"/>
      <c r="G25" s="376"/>
      <c r="H25" s="376" t="str">
        <f>IF(【交付申請】入力!G44="","",【交付申請】入力!G44)</f>
        <v/>
      </c>
      <c r="I25" s="376"/>
      <c r="J25" s="377"/>
      <c r="K25" s="375" t="str">
        <f>IF(【実績報告】入力!K46="","",【実績報告】入力!K46)</f>
        <v>○○集会所</v>
      </c>
      <c r="L25" s="376"/>
      <c r="M25" s="376"/>
      <c r="N25" s="377">
        <f>【交付申請】入力!M44</f>
        <v>0</v>
      </c>
      <c r="O25" s="387">
        <f>IF(【実績報告】入力!L46="","",【実績報告】入力!L46)</f>
        <v>50</v>
      </c>
      <c r="P25" s="388"/>
    </row>
    <row r="26" spans="1:16" ht="17.25" customHeight="1" x14ac:dyDescent="0.15">
      <c r="A26" s="24"/>
      <c r="B26" s="384">
        <f>IF(【実績報告】入力!A47="","",【実績報告】入力!A47)</f>
        <v>45911</v>
      </c>
      <c r="C26" s="385"/>
      <c r="D26" s="386"/>
      <c r="E26" s="375" t="str">
        <f>IF(【実績報告】入力!B47="","",【実績報告】入力!B47)</f>
        <v>初期消火・情報伝達・避難誘導訓練</v>
      </c>
      <c r="F26" s="376"/>
      <c r="G26" s="376"/>
      <c r="H26" s="376" t="str">
        <f>IF(【交付申請】入力!G45="","",【交付申請】入力!G45)</f>
        <v/>
      </c>
      <c r="I26" s="376"/>
      <c r="J26" s="377"/>
      <c r="K26" s="375" t="str">
        <f>IF(【実績報告】入力!K47="","",【実績報告】入力!K47)</f>
        <v>○○公園</v>
      </c>
      <c r="L26" s="376"/>
      <c r="M26" s="376"/>
      <c r="N26" s="377">
        <f>【交付申請】入力!M45</f>
        <v>0</v>
      </c>
      <c r="O26" s="387">
        <f>IF(【実績報告】入力!L47="","",【実績報告】入力!L47)</f>
        <v>80</v>
      </c>
      <c r="P26" s="388"/>
    </row>
    <row r="27" spans="1:16" ht="17.25" customHeight="1" x14ac:dyDescent="0.15">
      <c r="A27" s="24"/>
      <c r="B27" s="384">
        <f>IF(【実績報告】入力!A48="","",【実績報告】入力!A48)</f>
        <v>46002</v>
      </c>
      <c r="C27" s="385"/>
      <c r="D27" s="386"/>
      <c r="E27" s="372" t="str">
        <f>IF(【実績報告】入力!B48="","",【実績報告】入力!B48)</f>
        <v>炊き出し訓練</v>
      </c>
      <c r="F27" s="373"/>
      <c r="G27" s="373"/>
      <c r="H27" s="373" t="str">
        <f>IF(【交付申請】入力!G46="","",【交付申請】入力!G46)</f>
        <v/>
      </c>
      <c r="I27" s="373"/>
      <c r="J27" s="374"/>
      <c r="K27" s="372" t="str">
        <f>IF(【実績報告】入力!K48="","",【実績報告】入力!K48)</f>
        <v>○○集会所</v>
      </c>
      <c r="L27" s="373"/>
      <c r="M27" s="373"/>
      <c r="N27" s="374">
        <f>【交付申請】入力!M46</f>
        <v>0</v>
      </c>
      <c r="O27" s="387">
        <f>IF(【実績報告】入力!L48="","",【実績報告】入力!L48)</f>
        <v>70</v>
      </c>
      <c r="P27" s="388"/>
    </row>
    <row r="28" spans="1:16" ht="17.25" customHeight="1" x14ac:dyDescent="0.15">
      <c r="A28" s="24"/>
      <c r="B28" s="384">
        <f>IF(【実績報告】入力!A49="","",【実績報告】入力!A49)</f>
        <v>46016</v>
      </c>
      <c r="C28" s="385"/>
      <c r="D28" s="386"/>
      <c r="E28" s="375" t="str">
        <f>IF(【実績報告】入力!B49="","",【実績報告】入力!B49)</f>
        <v>出前講座（防災対策）</v>
      </c>
      <c r="F28" s="376"/>
      <c r="G28" s="376"/>
      <c r="H28" s="376" t="str">
        <f>IF(【交付申請】入力!G47="","",【交付申請】入力!G47)</f>
        <v/>
      </c>
      <c r="I28" s="376"/>
      <c r="J28" s="377"/>
      <c r="K28" s="375" t="str">
        <f>IF(【実績報告】入力!K49="","",【実績報告】入力!K49)</f>
        <v>○○集会所</v>
      </c>
      <c r="L28" s="376"/>
      <c r="M28" s="376"/>
      <c r="N28" s="377">
        <f>【交付申請】入力!M47</f>
        <v>0</v>
      </c>
      <c r="O28" s="387">
        <f>IF(【実績報告】入力!L49="","",【実績報告】入力!L49)</f>
        <v>40</v>
      </c>
      <c r="P28" s="388"/>
    </row>
    <row r="29" spans="1:16" ht="17.25" customHeight="1" x14ac:dyDescent="0.15">
      <c r="A29" s="402" t="s">
        <v>222</v>
      </c>
      <c r="B29" s="384">
        <f>IF(【実績報告】入力!A50="","",【実績報告】入力!A50)</f>
        <v>45697</v>
      </c>
      <c r="C29" s="385"/>
      <c r="D29" s="386"/>
      <c r="E29" s="375" t="str">
        <f>IF(【実績報告】入力!B50="","",【実績報告】入力!B50)</f>
        <v>防災研修会</v>
      </c>
      <c r="F29" s="376"/>
      <c r="G29" s="376"/>
      <c r="H29" s="376" t="str">
        <f>IF(【交付申請】入力!G48="","",【交付申請】入力!G48)</f>
        <v/>
      </c>
      <c r="I29" s="376"/>
      <c r="J29" s="377"/>
      <c r="K29" s="375" t="str">
        <f>IF(【実績報告】入力!K50="","",【実績報告】入力!K50)</f>
        <v>○○集会所</v>
      </c>
      <c r="L29" s="376"/>
      <c r="M29" s="376"/>
      <c r="N29" s="377">
        <f>【交付申請】入力!M48</f>
        <v>0</v>
      </c>
      <c r="O29" s="387">
        <f>IF(【実績報告】入力!L50="","",【実績報告】入力!L50)</f>
        <v>45</v>
      </c>
      <c r="P29" s="388"/>
    </row>
    <row r="30" spans="1:16" ht="17.25" customHeight="1" x14ac:dyDescent="0.15">
      <c r="A30" s="402"/>
      <c r="B30" s="384" t="str">
        <f>IF(【実績報告】入力!A51="","",【実績報告】入力!A51)</f>
        <v/>
      </c>
      <c r="C30" s="385"/>
      <c r="D30" s="386"/>
      <c r="E30" s="375" t="str">
        <f>IF(【実績報告】入力!B51="","",【実績報告】入力!B51)</f>
        <v/>
      </c>
      <c r="F30" s="376"/>
      <c r="G30" s="376"/>
      <c r="H30" s="376" t="str">
        <f>IF(【交付申請】入力!G49="","",【交付申請】入力!G49)</f>
        <v/>
      </c>
      <c r="I30" s="376"/>
      <c r="J30" s="377"/>
      <c r="K30" s="375" t="str">
        <f>IF(【実績報告】入力!K51="","",【実績報告】入力!K51)</f>
        <v/>
      </c>
      <c r="L30" s="376"/>
      <c r="M30" s="376"/>
      <c r="N30" s="377">
        <f>【交付申請】入力!M49</f>
        <v>0</v>
      </c>
      <c r="O30" s="387" t="str">
        <f>IF(【実績報告】入力!L51="","",【実績報告】入力!L51)</f>
        <v/>
      </c>
      <c r="P30" s="388"/>
    </row>
    <row r="31" spans="1:16" ht="17.25" customHeight="1" x14ac:dyDescent="0.15">
      <c r="A31" s="402"/>
      <c r="B31" s="384" t="str">
        <f>IF(【実績報告】入力!A52="","",【実績報告】入力!A52)</f>
        <v/>
      </c>
      <c r="C31" s="385"/>
      <c r="D31" s="386"/>
      <c r="E31" s="372" t="str">
        <f>IF(【実績報告】入力!B52="","",【実績報告】入力!B52)</f>
        <v/>
      </c>
      <c r="F31" s="373"/>
      <c r="G31" s="373"/>
      <c r="H31" s="373" t="str">
        <f>IF(【交付申請】入力!G50="","",【交付申請】入力!G50)</f>
        <v/>
      </c>
      <c r="I31" s="373"/>
      <c r="J31" s="374"/>
      <c r="K31" s="372" t="str">
        <f>IF(【実績報告】入力!K52="","",【実績報告】入力!K52)</f>
        <v/>
      </c>
      <c r="L31" s="373"/>
      <c r="M31" s="373"/>
      <c r="N31" s="374">
        <f>【交付申請】入力!M50</f>
        <v>0</v>
      </c>
      <c r="O31" s="387" t="str">
        <f>IF(【実績報告】入力!L52="","",【実績報告】入力!L52)</f>
        <v/>
      </c>
      <c r="P31" s="388"/>
    </row>
    <row r="32" spans="1:16" ht="17.25" customHeight="1" x14ac:dyDescent="0.15">
      <c r="A32" s="402"/>
      <c r="B32" s="384" t="str">
        <f>IF(【実績報告】入力!A53="","",【実績報告】入力!A53)</f>
        <v/>
      </c>
      <c r="C32" s="385"/>
      <c r="D32" s="386"/>
      <c r="E32" s="372" t="str">
        <f>IF(【実績報告】入力!B53="","",【実績報告】入力!B53)</f>
        <v/>
      </c>
      <c r="F32" s="373"/>
      <c r="G32" s="373"/>
      <c r="H32" s="373" t="str">
        <f>IF(【交付申請】入力!G51="","",【交付申請】入力!G51)</f>
        <v/>
      </c>
      <c r="I32" s="373"/>
      <c r="J32" s="374"/>
      <c r="K32" s="372" t="str">
        <f>IF(【実績報告】入力!K53="","",【実績報告】入力!K53)</f>
        <v/>
      </c>
      <c r="L32" s="373"/>
      <c r="M32" s="373"/>
      <c r="N32" s="374">
        <f>【交付申請】入力!M51</f>
        <v>0</v>
      </c>
      <c r="O32" s="387" t="str">
        <f>IF(【実績報告】入力!L53="","",【実績報告】入力!L53)</f>
        <v/>
      </c>
      <c r="P32" s="388"/>
    </row>
    <row r="33" spans="1:16" ht="17.25" customHeight="1" x14ac:dyDescent="0.15">
      <c r="A33" s="402"/>
      <c r="B33" s="384" t="str">
        <f>IF(【実績報告】入力!A54="","",【実績報告】入力!A54)</f>
        <v/>
      </c>
      <c r="C33" s="385"/>
      <c r="D33" s="386"/>
      <c r="E33" s="375" t="str">
        <f>IF(【実績報告】入力!B54="","",【実績報告】入力!B54)</f>
        <v/>
      </c>
      <c r="F33" s="376"/>
      <c r="G33" s="376"/>
      <c r="H33" s="376" t="str">
        <f>IF(【交付申請】入力!G52="","",【交付申請】入力!G52)</f>
        <v/>
      </c>
      <c r="I33" s="376"/>
      <c r="J33" s="377"/>
      <c r="K33" s="375" t="str">
        <f>IF(【実績報告】入力!K54="","",【実績報告】入力!K54)</f>
        <v/>
      </c>
      <c r="L33" s="376"/>
      <c r="M33" s="376"/>
      <c r="N33" s="377">
        <f>【交付申請】入力!M52</f>
        <v>0</v>
      </c>
      <c r="O33" s="387" t="str">
        <f>IF(【実績報告】入力!L54="","",【実績報告】入力!L54)</f>
        <v/>
      </c>
      <c r="P33" s="388"/>
    </row>
    <row r="34" spans="1:16" ht="17.25" customHeight="1" x14ac:dyDescent="0.15">
      <c r="A34" s="402"/>
      <c r="B34" s="384" t="str">
        <f>IF(【実績報告】入力!A55="","",【実績報告】入力!A55)</f>
        <v/>
      </c>
      <c r="C34" s="385"/>
      <c r="D34" s="386"/>
      <c r="E34" s="375" t="str">
        <f>IF(【実績報告】入力!B55="","",【実績報告】入力!B55)</f>
        <v/>
      </c>
      <c r="F34" s="376"/>
      <c r="G34" s="376"/>
      <c r="H34" s="376" t="str">
        <f>IF(【交付申請】入力!G53="","",【交付申請】入力!G53)</f>
        <v/>
      </c>
      <c r="I34" s="376"/>
      <c r="J34" s="377"/>
      <c r="K34" s="375" t="str">
        <f>IF(【実績報告】入力!K55="","",【実績報告】入力!K55)</f>
        <v/>
      </c>
      <c r="L34" s="376"/>
      <c r="M34" s="376"/>
      <c r="N34" s="377">
        <f>【交付申請】入力!M53</f>
        <v>0</v>
      </c>
      <c r="O34" s="387" t="str">
        <f>IF(【実績報告】入力!L55="","",【実績報告】入力!L55)</f>
        <v/>
      </c>
      <c r="P34" s="388"/>
    </row>
    <row r="35" spans="1:16" ht="17.25" customHeight="1" x14ac:dyDescent="0.15">
      <c r="A35" s="402"/>
      <c r="B35" s="384" t="str">
        <f>IF(【実績報告】入力!A56="","",【実績報告】入力!A56)</f>
        <v/>
      </c>
      <c r="C35" s="385"/>
      <c r="D35" s="386"/>
      <c r="E35" s="372" t="str">
        <f>IF(【実績報告】入力!B56="","",【実績報告】入力!B56)</f>
        <v/>
      </c>
      <c r="F35" s="373"/>
      <c r="G35" s="373"/>
      <c r="H35" s="373" t="str">
        <f>IF(【交付申請】入力!G54="","",【交付申請】入力!G54)</f>
        <v/>
      </c>
      <c r="I35" s="373"/>
      <c r="J35" s="374"/>
      <c r="K35" s="372" t="str">
        <f>IF(【実績報告】入力!K56="","",【実績報告】入力!K56)</f>
        <v/>
      </c>
      <c r="L35" s="373"/>
      <c r="M35" s="373"/>
      <c r="N35" s="374">
        <f>【交付申請】入力!M54</f>
        <v>0</v>
      </c>
      <c r="O35" s="387" t="str">
        <f>IF(【実績報告】入力!L56="","",【実績報告】入力!L56)</f>
        <v/>
      </c>
      <c r="P35" s="388"/>
    </row>
    <row r="36" spans="1:16" ht="17.25" customHeight="1" x14ac:dyDescent="0.15">
      <c r="A36" s="402"/>
      <c r="B36" s="384" t="str">
        <f>IF(【実績報告】入力!A57="","",【実績報告】入力!A57)</f>
        <v/>
      </c>
      <c r="C36" s="385"/>
      <c r="D36" s="386"/>
      <c r="E36" s="375" t="str">
        <f>IF(【実績報告】入力!B57="","",【実績報告】入力!B57)</f>
        <v/>
      </c>
      <c r="F36" s="376"/>
      <c r="G36" s="376"/>
      <c r="H36" s="376" t="str">
        <f>IF(【交付申請】入力!G55="","",【交付申請】入力!G55)</f>
        <v/>
      </c>
      <c r="I36" s="376"/>
      <c r="J36" s="377"/>
      <c r="K36" s="375" t="str">
        <f>IF(【実績報告】入力!K57="","",【実績報告】入力!K57)</f>
        <v/>
      </c>
      <c r="L36" s="376"/>
      <c r="M36" s="376"/>
      <c r="N36" s="377">
        <f>【交付申請】入力!M55</f>
        <v>0</v>
      </c>
      <c r="O36" s="387" t="str">
        <f>IF(【実績報告】入力!L57="","",【実績報告】入力!L57)</f>
        <v/>
      </c>
      <c r="P36" s="388"/>
    </row>
    <row r="37" spans="1:16" ht="17.25" customHeight="1" x14ac:dyDescent="0.15">
      <c r="A37" s="24"/>
      <c r="B37" s="384" t="str">
        <f>IF(【実績報告】入力!A58="","",【実績報告】入力!A58)</f>
        <v/>
      </c>
      <c r="C37" s="385"/>
      <c r="D37" s="386"/>
      <c r="E37" s="375" t="str">
        <f>IF(【実績報告】入力!B58="","",【実績報告】入力!B58)</f>
        <v/>
      </c>
      <c r="F37" s="376"/>
      <c r="G37" s="376"/>
      <c r="H37" s="376" t="str">
        <f>IF(【交付申請】入力!G56="","",【交付申請】入力!G56)</f>
        <v/>
      </c>
      <c r="I37" s="376"/>
      <c r="J37" s="377"/>
      <c r="K37" s="375" t="str">
        <f>IF(【実績報告】入力!K58="","",【実績報告】入力!K58)</f>
        <v/>
      </c>
      <c r="L37" s="376"/>
      <c r="M37" s="376"/>
      <c r="N37" s="377">
        <f>【交付申請】入力!M56</f>
        <v>0</v>
      </c>
      <c r="O37" s="387" t="str">
        <f>IF(【実績報告】入力!L58="","",【実績報告】入力!L58)</f>
        <v/>
      </c>
      <c r="P37" s="388"/>
    </row>
    <row r="38" spans="1:16" ht="17.25" customHeight="1" x14ac:dyDescent="0.15">
      <c r="A38" s="24"/>
      <c r="B38" s="384" t="str">
        <f>IF(【実績報告】入力!A59="","",【実績報告】入力!A59)</f>
        <v/>
      </c>
      <c r="C38" s="385"/>
      <c r="D38" s="386"/>
      <c r="E38" s="372" t="str">
        <f>IF(【実績報告】入力!B59="","",【実績報告】入力!B59)</f>
        <v/>
      </c>
      <c r="F38" s="373"/>
      <c r="G38" s="373"/>
      <c r="H38" s="373" t="str">
        <f>IF(【交付申請】入力!G57="","",【交付申請】入力!G57)</f>
        <v/>
      </c>
      <c r="I38" s="373"/>
      <c r="J38" s="374"/>
      <c r="K38" s="375" t="str">
        <f>IF(【実績報告】入力!K59="","",【実績報告】入力!K59)</f>
        <v/>
      </c>
      <c r="L38" s="376"/>
      <c r="M38" s="376"/>
      <c r="N38" s="377">
        <f>【交付申請】入力!M57</f>
        <v>0</v>
      </c>
      <c r="O38" s="387" t="str">
        <f>IF(【実績報告】入力!L59="","",【実績報告】入力!L59)</f>
        <v/>
      </c>
      <c r="P38" s="388"/>
    </row>
    <row r="39" spans="1:16" ht="17.25" customHeight="1" x14ac:dyDescent="0.15">
      <c r="A39" s="24"/>
      <c r="B39" s="384" t="str">
        <f>IF(【実績報告】入力!A60="","",【実績報告】入力!A60)</f>
        <v/>
      </c>
      <c r="C39" s="385"/>
      <c r="D39" s="386"/>
      <c r="E39" s="375" t="str">
        <f>IF(【実績報告】入力!B60="","",【実績報告】入力!B60)</f>
        <v/>
      </c>
      <c r="F39" s="376"/>
      <c r="G39" s="376"/>
      <c r="H39" s="376" t="str">
        <f>IF(【交付申請】入力!G58="","",【交付申請】入力!G58)</f>
        <v/>
      </c>
      <c r="I39" s="376"/>
      <c r="J39" s="377"/>
      <c r="K39" s="375" t="str">
        <f>IF(【実績報告】入力!K60="","",【実績報告】入力!K60)</f>
        <v/>
      </c>
      <c r="L39" s="376"/>
      <c r="M39" s="376"/>
      <c r="N39" s="377">
        <f>【交付申請】入力!M58</f>
        <v>0</v>
      </c>
      <c r="O39" s="387" t="str">
        <f>IF(【実績報告】入力!L60="","",【実績報告】入力!L60)</f>
        <v/>
      </c>
      <c r="P39" s="388"/>
    </row>
    <row r="40" spans="1:16" ht="17.25" customHeight="1" x14ac:dyDescent="0.15">
      <c r="A40" s="24"/>
      <c r="B40" s="384" t="str">
        <f>IF(【実績報告】入力!A61="","",【実績報告】入力!A61)</f>
        <v/>
      </c>
      <c r="C40" s="385"/>
      <c r="D40" s="386"/>
      <c r="E40" s="375" t="str">
        <f>IF(【実績報告】入力!B61="","",【実績報告】入力!B61)</f>
        <v/>
      </c>
      <c r="F40" s="376"/>
      <c r="G40" s="376"/>
      <c r="H40" s="376" t="str">
        <f>IF(【交付申請】入力!G59="","",【交付申請】入力!G59)</f>
        <v/>
      </c>
      <c r="I40" s="376"/>
      <c r="J40" s="377"/>
      <c r="K40" s="375" t="str">
        <f>IF(【実績報告】入力!K61="","",【実績報告】入力!K61)</f>
        <v/>
      </c>
      <c r="L40" s="376"/>
      <c r="M40" s="376"/>
      <c r="N40" s="377">
        <f>【交付申請】入力!M59</f>
        <v>0</v>
      </c>
      <c r="O40" s="387" t="str">
        <f>IF(【実績報告】入力!L61="","",【実績報告】入力!L61)</f>
        <v/>
      </c>
      <c r="P40" s="388"/>
    </row>
    <row r="41" spans="1:16" ht="17.25" customHeight="1" x14ac:dyDescent="0.15">
      <c r="A41" s="25"/>
      <c r="B41" s="638" t="str">
        <f>IF(【実績報告】入力!A62="","",【実績報告】入力!A62)</f>
        <v/>
      </c>
      <c r="C41" s="639"/>
      <c r="D41" s="640"/>
      <c r="E41" s="641" t="str">
        <f>IF(【実績報告】入力!B62="","",【実績報告】入力!B62)</f>
        <v/>
      </c>
      <c r="F41" s="642"/>
      <c r="G41" s="642"/>
      <c r="H41" s="642" t="str">
        <f>IF(【交付申請】入力!G60="","",【交付申請】入力!G60)</f>
        <v/>
      </c>
      <c r="I41" s="642"/>
      <c r="J41" s="643"/>
      <c r="K41" s="641" t="str">
        <f>IF(【実績報告】入力!K62="","",【実績報告】入力!K62)</f>
        <v/>
      </c>
      <c r="L41" s="642"/>
      <c r="M41" s="642"/>
      <c r="N41" s="643">
        <f>【交付申請】入力!M60</f>
        <v>0</v>
      </c>
      <c r="O41" s="644" t="str">
        <f>IF(【実績報告】入力!L62="","",【実績報告】入力!L62)</f>
        <v/>
      </c>
      <c r="P41" s="645"/>
    </row>
    <row r="42" spans="1:16" ht="17.25" customHeight="1" x14ac:dyDescent="0.15">
      <c r="A42" s="368" t="s">
        <v>205</v>
      </c>
      <c r="B42" s="369"/>
      <c r="C42" s="369"/>
      <c r="D42" s="369"/>
      <c r="E42" s="632" t="s">
        <v>218</v>
      </c>
      <c r="F42" s="632"/>
      <c r="G42" s="632"/>
      <c r="H42" s="632"/>
      <c r="I42" s="632"/>
      <c r="J42" s="632"/>
      <c r="K42" s="632"/>
      <c r="L42" s="632"/>
      <c r="M42" s="632"/>
      <c r="N42" s="632"/>
      <c r="O42" s="632"/>
      <c r="P42" s="633"/>
    </row>
    <row r="43" spans="1:16" ht="17.25" customHeight="1" x14ac:dyDescent="0.15">
      <c r="A43" s="86"/>
      <c r="B43" s="83"/>
      <c r="C43" s="83"/>
      <c r="D43" s="83"/>
      <c r="E43" s="634" t="s">
        <v>219</v>
      </c>
      <c r="F43" s="634"/>
      <c r="G43" s="634"/>
      <c r="H43" s="634"/>
      <c r="I43" s="634"/>
      <c r="J43" s="634"/>
      <c r="K43" s="634"/>
      <c r="L43" s="634"/>
      <c r="M43" s="634"/>
      <c r="N43" s="634"/>
      <c r="O43" s="634"/>
      <c r="P43" s="635"/>
    </row>
    <row r="44" spans="1:16" ht="17.25" customHeight="1" x14ac:dyDescent="0.15">
      <c r="A44" s="84"/>
      <c r="B44" s="85"/>
      <c r="C44" s="85"/>
      <c r="D44" s="85"/>
      <c r="E44" s="636" t="s">
        <v>220</v>
      </c>
      <c r="F44" s="636"/>
      <c r="G44" s="636"/>
      <c r="H44" s="636"/>
      <c r="I44" s="636"/>
      <c r="J44" s="636"/>
      <c r="K44" s="636"/>
      <c r="L44" s="636"/>
      <c r="M44" s="636"/>
      <c r="N44" s="636"/>
      <c r="O44" s="636"/>
      <c r="P44" s="637"/>
    </row>
  </sheetData>
  <sheetProtection algorithmName="SHA-512" hashValue="ugXSqkYD9kBXPZrJzghtoJDd85OD8SMuHwuSK6MQ8lTQinLiNNUqMP0tzvZFbjOGyJ3hn2lj3MFaRn08SGfhvQ==" saltValue="UfJ6XC3iZiejGIH063lUqg==" spinCount="100000" sheet="1" selectLockedCells="1"/>
  <mergeCells count="142">
    <mergeCell ref="D2:M3"/>
    <mergeCell ref="A6:C6"/>
    <mergeCell ref="B10:D10"/>
    <mergeCell ref="E10:J10"/>
    <mergeCell ref="K10:N10"/>
    <mergeCell ref="O10:P10"/>
    <mergeCell ref="B11:D11"/>
    <mergeCell ref="E11:J11"/>
    <mergeCell ref="K11:N11"/>
    <mergeCell ref="O11:P11"/>
    <mergeCell ref="B9:D9"/>
    <mergeCell ref="E9:J9"/>
    <mergeCell ref="K9:N9"/>
    <mergeCell ref="O9:P9"/>
    <mergeCell ref="A8:F8"/>
    <mergeCell ref="G8:P8"/>
    <mergeCell ref="E14:J14"/>
    <mergeCell ref="K14:N14"/>
    <mergeCell ref="O14:P14"/>
    <mergeCell ref="B15:D15"/>
    <mergeCell ref="E15:J15"/>
    <mergeCell ref="K15:N15"/>
    <mergeCell ref="O15:P15"/>
    <mergeCell ref="A12:A19"/>
    <mergeCell ref="B12:D12"/>
    <mergeCell ref="E12:J12"/>
    <mergeCell ref="K12:N12"/>
    <mergeCell ref="O12:P12"/>
    <mergeCell ref="B13:D13"/>
    <mergeCell ref="E13:J13"/>
    <mergeCell ref="K13:N13"/>
    <mergeCell ref="O13:P13"/>
    <mergeCell ref="B14:D14"/>
    <mergeCell ref="B18:D18"/>
    <mergeCell ref="E18:J18"/>
    <mergeCell ref="K18:N18"/>
    <mergeCell ref="O18:P18"/>
    <mergeCell ref="B19:D19"/>
    <mergeCell ref="E19:J19"/>
    <mergeCell ref="K19:N19"/>
    <mergeCell ref="O19:P19"/>
    <mergeCell ref="B16:D16"/>
    <mergeCell ref="E16:J16"/>
    <mergeCell ref="K16:N16"/>
    <mergeCell ref="O16:P16"/>
    <mergeCell ref="B17:D17"/>
    <mergeCell ref="E17:J17"/>
    <mergeCell ref="K17:N17"/>
    <mergeCell ref="O17:P17"/>
    <mergeCell ref="B22:D22"/>
    <mergeCell ref="E22:J22"/>
    <mergeCell ref="K22:N22"/>
    <mergeCell ref="O22:P22"/>
    <mergeCell ref="B23:D23"/>
    <mergeCell ref="E23:J23"/>
    <mergeCell ref="K23:N23"/>
    <mergeCell ref="O23:P23"/>
    <mergeCell ref="B20:D20"/>
    <mergeCell ref="E20:J20"/>
    <mergeCell ref="K20:N20"/>
    <mergeCell ref="O20:P20"/>
    <mergeCell ref="B21:D21"/>
    <mergeCell ref="E21:J21"/>
    <mergeCell ref="K21:N21"/>
    <mergeCell ref="O21:P21"/>
    <mergeCell ref="B26:D26"/>
    <mergeCell ref="E26:J26"/>
    <mergeCell ref="K26:N26"/>
    <mergeCell ref="O26:P26"/>
    <mergeCell ref="B27:D27"/>
    <mergeCell ref="E27:J27"/>
    <mergeCell ref="K27:N27"/>
    <mergeCell ref="O27:P27"/>
    <mergeCell ref="B24:D24"/>
    <mergeCell ref="E24:J24"/>
    <mergeCell ref="K24:N24"/>
    <mergeCell ref="O24:P24"/>
    <mergeCell ref="B25:D25"/>
    <mergeCell ref="E25:J25"/>
    <mergeCell ref="K25:N25"/>
    <mergeCell ref="O25:P25"/>
    <mergeCell ref="B28:D28"/>
    <mergeCell ref="E28:J28"/>
    <mergeCell ref="K28:N28"/>
    <mergeCell ref="O28:P28"/>
    <mergeCell ref="A29:A36"/>
    <mergeCell ref="B29:D29"/>
    <mergeCell ref="E29:J29"/>
    <mergeCell ref="K29:N29"/>
    <mergeCell ref="O29:P29"/>
    <mergeCell ref="B30:D30"/>
    <mergeCell ref="B32:D32"/>
    <mergeCell ref="E32:J32"/>
    <mergeCell ref="K32:N32"/>
    <mergeCell ref="O32:P32"/>
    <mergeCell ref="B33:D33"/>
    <mergeCell ref="E33:J33"/>
    <mergeCell ref="K33:N33"/>
    <mergeCell ref="O33:P33"/>
    <mergeCell ref="E30:J30"/>
    <mergeCell ref="K30:N30"/>
    <mergeCell ref="O30:P30"/>
    <mergeCell ref="B31:D31"/>
    <mergeCell ref="E31:J31"/>
    <mergeCell ref="K31:N31"/>
    <mergeCell ref="O31:P31"/>
    <mergeCell ref="K36:N36"/>
    <mergeCell ref="O36:P36"/>
    <mergeCell ref="B37:D37"/>
    <mergeCell ref="E37:J37"/>
    <mergeCell ref="K37:N37"/>
    <mergeCell ref="O37:P37"/>
    <mergeCell ref="B34:D34"/>
    <mergeCell ref="E34:J34"/>
    <mergeCell ref="K34:N34"/>
    <mergeCell ref="O34:P34"/>
    <mergeCell ref="B35:D35"/>
    <mergeCell ref="E35:J35"/>
    <mergeCell ref="K35:N35"/>
    <mergeCell ref="O35:P35"/>
    <mergeCell ref="A42:D42"/>
    <mergeCell ref="E42:P42"/>
    <mergeCell ref="E43:P43"/>
    <mergeCell ref="E44:P44"/>
    <mergeCell ref="B40:D40"/>
    <mergeCell ref="E40:J40"/>
    <mergeCell ref="K40:N40"/>
    <mergeCell ref="O40:P40"/>
    <mergeCell ref="B41:D41"/>
    <mergeCell ref="E41:J41"/>
    <mergeCell ref="K41:N41"/>
    <mergeCell ref="O41:P41"/>
    <mergeCell ref="B38:D38"/>
    <mergeCell ref="E38:J38"/>
    <mergeCell ref="K38:N38"/>
    <mergeCell ref="O38:P38"/>
    <mergeCell ref="B39:D39"/>
    <mergeCell ref="E39:J39"/>
    <mergeCell ref="K39:N39"/>
    <mergeCell ref="O39:P39"/>
    <mergeCell ref="B36:D36"/>
    <mergeCell ref="E36:J3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59B8-785E-4AF5-BDF4-23C7130FFD10}">
  <sheetPr>
    <tabColor rgb="FF00B0F0"/>
  </sheetPr>
  <dimension ref="A1:P34"/>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5" customHeight="1" x14ac:dyDescent="0.15">
      <c r="A1" s="1" t="s">
        <v>189</v>
      </c>
    </row>
    <row r="2" spans="1:16" ht="15" customHeight="1" x14ac:dyDescent="0.15">
      <c r="A2" s="419" t="str">
        <f>CONCATENATE("令和",IF(【実績報告】入力!$D$6=0,"　　",【実績報告】入力!$D$6),"年度")</f>
        <v>令和7年度</v>
      </c>
      <c r="B2" s="419"/>
      <c r="C2" s="419"/>
      <c r="D2" s="419"/>
      <c r="E2" s="12"/>
      <c r="F2" s="399" t="s">
        <v>306</v>
      </c>
      <c r="G2" s="399"/>
      <c r="H2" s="399"/>
      <c r="I2" s="399"/>
      <c r="J2" s="399"/>
      <c r="K2" s="399"/>
      <c r="L2" s="399"/>
      <c r="M2" s="399"/>
      <c r="N2" s="399"/>
      <c r="O2" s="399"/>
    </row>
    <row r="3" spans="1:16" ht="15" customHeight="1" x14ac:dyDescent="0.15">
      <c r="A3" s="419"/>
      <c r="B3" s="419"/>
      <c r="C3" s="419"/>
      <c r="D3" s="419"/>
      <c r="E3" s="12"/>
      <c r="F3" s="399"/>
      <c r="G3" s="399"/>
      <c r="H3" s="399"/>
      <c r="I3" s="399"/>
      <c r="J3" s="399"/>
      <c r="K3" s="399"/>
      <c r="L3" s="399"/>
      <c r="M3" s="399"/>
      <c r="N3" s="399"/>
      <c r="O3" s="399"/>
    </row>
    <row r="4" spans="1:16" ht="15" customHeight="1" x14ac:dyDescent="0.15">
      <c r="J4" s="417" t="s">
        <v>32</v>
      </c>
      <c r="K4" s="417"/>
      <c r="L4" s="417" t="str">
        <f>IF(【交付申請】入力!$B$11=0,"",【交付申請】入力!$B$11)</f>
        <v>○○自主防災会</v>
      </c>
      <c r="M4" s="417"/>
      <c r="N4" s="417"/>
      <c r="O4" s="417"/>
      <c r="P4" s="417"/>
    </row>
    <row r="5" spans="1:16" ht="15" customHeight="1" x14ac:dyDescent="0.15">
      <c r="A5" s="418" t="s">
        <v>33</v>
      </c>
      <c r="B5" s="418"/>
      <c r="C5" s="418"/>
      <c r="D5" s="418"/>
    </row>
    <row r="6" spans="1:16" ht="15" customHeight="1" x14ac:dyDescent="0.15">
      <c r="A6" s="418"/>
      <c r="B6" s="418"/>
      <c r="C6" s="418"/>
      <c r="D6" s="418"/>
      <c r="E6" s="19"/>
      <c r="F6" s="5"/>
      <c r="G6" s="5"/>
      <c r="H6" s="8"/>
      <c r="I6" s="8"/>
      <c r="J6" s="8"/>
      <c r="K6" s="8"/>
    </row>
    <row r="7" spans="1:16" ht="18.75" customHeight="1" x14ac:dyDescent="0.15">
      <c r="A7" s="403" t="s">
        <v>34</v>
      </c>
      <c r="B7" s="403"/>
      <c r="C7" s="403"/>
      <c r="D7" s="403"/>
      <c r="E7" s="651" t="s">
        <v>240</v>
      </c>
      <c r="F7" s="652"/>
      <c r="G7" s="652"/>
      <c r="H7" s="652"/>
      <c r="I7" s="651" t="s">
        <v>241</v>
      </c>
      <c r="J7" s="652"/>
      <c r="K7" s="652"/>
      <c r="L7" s="652"/>
      <c r="M7" s="403" t="s">
        <v>35</v>
      </c>
      <c r="N7" s="403"/>
      <c r="O7" s="403"/>
      <c r="P7" s="403"/>
    </row>
    <row r="8" spans="1:16" ht="18.75" customHeight="1" x14ac:dyDescent="0.15">
      <c r="A8" s="403"/>
      <c r="B8" s="403"/>
      <c r="C8" s="403"/>
      <c r="D8" s="403"/>
      <c r="E8" s="653"/>
      <c r="F8" s="654"/>
      <c r="G8" s="654"/>
      <c r="H8" s="654"/>
      <c r="I8" s="653"/>
      <c r="J8" s="654"/>
      <c r="K8" s="654"/>
      <c r="L8" s="654"/>
      <c r="M8" s="403"/>
      <c r="N8" s="403"/>
      <c r="O8" s="403"/>
      <c r="P8" s="403"/>
    </row>
    <row r="9" spans="1:16" ht="18.75" customHeight="1" x14ac:dyDescent="0.15">
      <c r="A9" s="340" t="s">
        <v>37</v>
      </c>
      <c r="B9" s="340"/>
      <c r="C9" s="340"/>
      <c r="D9" s="340"/>
      <c r="E9" s="664">
        <f>様式4!D26</f>
        <v>42500</v>
      </c>
      <c r="F9" s="665"/>
      <c r="G9" s="665"/>
      <c r="H9" s="666"/>
      <c r="I9" s="655">
        <f>IF(【実績報告】入力!E94=0,"",【実績報告】入力!E94)</f>
        <v>42500</v>
      </c>
      <c r="J9" s="656"/>
      <c r="K9" s="656"/>
      <c r="L9" s="657"/>
      <c r="M9" s="368" t="s">
        <v>13</v>
      </c>
      <c r="N9" s="369"/>
      <c r="O9" s="99"/>
      <c r="P9" s="100"/>
    </row>
    <row r="10" spans="1:16" ht="18.75" customHeight="1" x14ac:dyDescent="0.15">
      <c r="A10" s="340"/>
      <c r="B10" s="340"/>
      <c r="C10" s="340"/>
      <c r="D10" s="340"/>
      <c r="E10" s="667"/>
      <c r="F10" s="668"/>
      <c r="G10" s="668"/>
      <c r="H10" s="669"/>
      <c r="I10" s="658"/>
      <c r="J10" s="659"/>
      <c r="K10" s="659"/>
      <c r="L10" s="660"/>
      <c r="M10" s="411" t="s">
        <v>39</v>
      </c>
      <c r="N10" s="412"/>
      <c r="O10" s="98"/>
      <c r="P10" s="101"/>
    </row>
    <row r="11" spans="1:16" ht="18.75" customHeight="1" x14ac:dyDescent="0.15">
      <c r="A11" s="340"/>
      <c r="B11" s="340"/>
      <c r="C11" s="340"/>
      <c r="D11" s="340"/>
      <c r="E11" s="667"/>
      <c r="F11" s="668"/>
      <c r="G11" s="668"/>
      <c r="H11" s="669"/>
      <c r="I11" s="658"/>
      <c r="J11" s="659"/>
      <c r="K11" s="659"/>
      <c r="L11" s="660"/>
      <c r="M11" s="411" t="s">
        <v>268</v>
      </c>
      <c r="N11" s="412"/>
      <c r="O11" s="416" t="str">
        <f>IF(【交付申請】入力!$L$19=1,様式4!D10,"")</f>
        <v/>
      </c>
      <c r="P11" s="676"/>
    </row>
    <row r="12" spans="1:16" ht="18.75" customHeight="1" x14ac:dyDescent="0.15">
      <c r="A12" s="340"/>
      <c r="B12" s="340"/>
      <c r="C12" s="340"/>
      <c r="D12" s="340"/>
      <c r="E12" s="667"/>
      <c r="F12" s="668"/>
      <c r="G12" s="668"/>
      <c r="H12" s="669"/>
      <c r="I12" s="658"/>
      <c r="J12" s="659"/>
      <c r="K12" s="659"/>
      <c r="L12" s="660"/>
      <c r="M12" s="411" t="s">
        <v>269</v>
      </c>
      <c r="N12" s="412"/>
      <c r="O12" s="462">
        <f>IF(【交付申請】入力!$L$19=2,様式4!D16,"")</f>
        <v>15000</v>
      </c>
      <c r="P12" s="677"/>
    </row>
    <row r="13" spans="1:16" ht="18.75" customHeight="1" x14ac:dyDescent="0.15">
      <c r="A13" s="678"/>
      <c r="B13" s="678"/>
      <c r="C13" s="678"/>
      <c r="D13" s="678"/>
      <c r="E13" s="667"/>
      <c r="F13" s="668"/>
      <c r="G13" s="668"/>
      <c r="H13" s="669"/>
      <c r="I13" s="658"/>
      <c r="J13" s="659"/>
      <c r="K13" s="659"/>
      <c r="L13" s="660"/>
      <c r="M13" s="411" t="s">
        <v>270</v>
      </c>
      <c r="N13" s="412"/>
      <c r="O13" s="462">
        <f>IF(【交付申請】入力!$L$19=2,様式4!D21,"")</f>
        <v>27500</v>
      </c>
      <c r="P13" s="677"/>
    </row>
    <row r="14" spans="1:16" ht="18.75" customHeight="1" x14ac:dyDescent="0.15">
      <c r="A14" s="340" t="s">
        <v>243</v>
      </c>
      <c r="B14" s="340"/>
      <c r="C14" s="340"/>
      <c r="D14" s="340"/>
      <c r="E14" s="404">
        <f>様式3!E14</f>
        <v>1000</v>
      </c>
      <c r="F14" s="404"/>
      <c r="G14" s="404"/>
      <c r="H14" s="404"/>
      <c r="I14" s="661">
        <f>IF(【実績報告】入力!E95=0,"",【実績報告】入力!E95)</f>
        <v>8500</v>
      </c>
      <c r="J14" s="662"/>
      <c r="K14" s="662"/>
      <c r="L14" s="662"/>
      <c r="M14" s="409" t="s">
        <v>242</v>
      </c>
      <c r="N14" s="409"/>
      <c r="O14" s="409"/>
      <c r="P14" s="409"/>
    </row>
    <row r="15" spans="1:16" ht="18.75" customHeight="1" x14ac:dyDescent="0.15">
      <c r="A15" s="340"/>
      <c r="B15" s="340"/>
      <c r="C15" s="340"/>
      <c r="D15" s="340"/>
      <c r="E15" s="404"/>
      <c r="F15" s="404"/>
      <c r="G15" s="404"/>
      <c r="H15" s="404"/>
      <c r="I15" s="662"/>
      <c r="J15" s="662"/>
      <c r="K15" s="662"/>
      <c r="L15" s="662"/>
      <c r="M15" s="409"/>
      <c r="N15" s="409"/>
      <c r="O15" s="409"/>
      <c r="P15" s="409"/>
    </row>
    <row r="16" spans="1:16" ht="18.75" customHeight="1" x14ac:dyDescent="0.15">
      <c r="A16" s="403" t="s">
        <v>38</v>
      </c>
      <c r="B16" s="403"/>
      <c r="C16" s="403"/>
      <c r="D16" s="403"/>
      <c r="E16" s="404">
        <f>IF(SUM(E9:H15)=0,"",SUM(E9:H15))</f>
        <v>43500</v>
      </c>
      <c r="F16" s="404"/>
      <c r="G16" s="404"/>
      <c r="H16" s="404"/>
      <c r="I16" s="663">
        <f>IF(SUM(I9:L15)=0,"",SUM(I9:L15))</f>
        <v>51000</v>
      </c>
      <c r="J16" s="663"/>
      <c r="K16" s="663"/>
      <c r="L16" s="663"/>
      <c r="M16" s="342"/>
      <c r="N16" s="342"/>
      <c r="O16" s="342"/>
      <c r="P16" s="342"/>
    </row>
    <row r="17" spans="1:16" ht="18.75" customHeight="1" x14ac:dyDescent="0.15">
      <c r="A17" s="403"/>
      <c r="B17" s="403"/>
      <c r="C17" s="403"/>
      <c r="D17" s="403"/>
      <c r="E17" s="404"/>
      <c r="F17" s="404"/>
      <c r="G17" s="404"/>
      <c r="H17" s="404"/>
      <c r="I17" s="663"/>
      <c r="J17" s="663"/>
      <c r="K17" s="663"/>
      <c r="L17" s="663"/>
      <c r="M17" s="342"/>
      <c r="N17" s="342"/>
      <c r="O17" s="342"/>
      <c r="P17" s="342"/>
    </row>
    <row r="18" spans="1:16" ht="18.75" customHeight="1" x14ac:dyDescent="0.15"/>
    <row r="19" spans="1:16" ht="18.75" customHeight="1" x14ac:dyDescent="0.15">
      <c r="A19" s="418" t="s">
        <v>40</v>
      </c>
      <c r="B19" s="418"/>
      <c r="C19" s="418"/>
      <c r="D19" s="418"/>
    </row>
    <row r="20" spans="1:16" ht="18.75" customHeight="1" x14ac:dyDescent="0.15">
      <c r="A20" s="418"/>
      <c r="B20" s="418"/>
      <c r="C20" s="418"/>
      <c r="D20" s="418"/>
    </row>
    <row r="21" spans="1:16" ht="18.75" customHeight="1" x14ac:dyDescent="0.15">
      <c r="A21" s="403" t="s">
        <v>34</v>
      </c>
      <c r="B21" s="403"/>
      <c r="C21" s="403"/>
      <c r="D21" s="403"/>
      <c r="E21" s="651" t="s">
        <v>240</v>
      </c>
      <c r="F21" s="652"/>
      <c r="G21" s="652"/>
      <c r="H21" s="652"/>
      <c r="I21" s="651" t="s">
        <v>241</v>
      </c>
      <c r="J21" s="652"/>
      <c r="K21" s="652"/>
      <c r="L21" s="652"/>
      <c r="M21" s="403" t="s">
        <v>35</v>
      </c>
      <c r="N21" s="403"/>
      <c r="O21" s="403"/>
      <c r="P21" s="403"/>
    </row>
    <row r="22" spans="1:16" ht="18.75" customHeight="1" x14ac:dyDescent="0.15">
      <c r="A22" s="407"/>
      <c r="B22" s="407"/>
      <c r="C22" s="407"/>
      <c r="D22" s="407"/>
      <c r="E22" s="653"/>
      <c r="F22" s="654"/>
      <c r="G22" s="654"/>
      <c r="H22" s="654"/>
      <c r="I22" s="653"/>
      <c r="J22" s="654"/>
      <c r="K22" s="654"/>
      <c r="L22" s="654"/>
      <c r="M22" s="403"/>
      <c r="N22" s="403"/>
      <c r="O22" s="403"/>
      <c r="P22" s="403"/>
    </row>
    <row r="23" spans="1:16" ht="37.5" customHeight="1" x14ac:dyDescent="0.15">
      <c r="A23" s="340" t="str">
        <f>IF(【交付申請】入力!A98="","",【交付申請】入力!A98)</f>
        <v>消耗品費</v>
      </c>
      <c r="B23" s="340"/>
      <c r="C23" s="340"/>
      <c r="D23" s="340"/>
      <c r="E23" s="670">
        <f>IF(【交付申請】入力!B98="","",【交付申請】入力!B98)</f>
        <v>22500</v>
      </c>
      <c r="F23" s="671"/>
      <c r="G23" s="671"/>
      <c r="H23" s="672"/>
      <c r="I23" s="682">
        <f>IF(【実績報告】入力!E75="","",【実績報告】入力!E75)</f>
        <v>14500</v>
      </c>
      <c r="J23" s="683"/>
      <c r="K23" s="683"/>
      <c r="L23" s="684"/>
      <c r="M23" s="679" t="str">
        <f>IF(【実績報告】入力!H75="","",【実績報告】入力!H75)</f>
        <v>災害用保存水＠130×50本、災害用トイレ袋＠800×10袋</v>
      </c>
      <c r="N23" s="680"/>
      <c r="O23" s="680"/>
      <c r="P23" s="681"/>
    </row>
    <row r="24" spans="1:16" ht="37.5" customHeight="1" x14ac:dyDescent="0.15">
      <c r="A24" s="340" t="str">
        <f>IF(【交付申請】入力!A99="","",【交付申請】入力!A99)</f>
        <v>印刷費</v>
      </c>
      <c r="B24" s="340"/>
      <c r="C24" s="340"/>
      <c r="D24" s="340"/>
      <c r="E24" s="670">
        <f>IF(【交付申請】入力!B99="","",【交付申請】入力!B99)</f>
        <v>3000</v>
      </c>
      <c r="F24" s="671"/>
      <c r="G24" s="671"/>
      <c r="H24" s="672"/>
      <c r="I24" s="682">
        <f>IF(【実績報告】入力!E76="","",【実績報告】入力!E76)</f>
        <v>4000</v>
      </c>
      <c r="J24" s="683"/>
      <c r="K24" s="683"/>
      <c r="L24" s="684"/>
      <c r="M24" s="679" t="str">
        <f>IF(【実績報告】入力!H76="","",【実績報告】入力!H76)</f>
        <v>案内通知、資料コピー　＠10×400枚</v>
      </c>
      <c r="N24" s="680"/>
      <c r="O24" s="680"/>
      <c r="P24" s="681"/>
    </row>
    <row r="25" spans="1:16" ht="37.5" customHeight="1" x14ac:dyDescent="0.15">
      <c r="A25" s="340" t="str">
        <f>IF(【交付申請】入力!A100="","",【交付申請】入力!A100)</f>
        <v>備品購入費</v>
      </c>
      <c r="B25" s="340"/>
      <c r="C25" s="340"/>
      <c r="D25" s="340"/>
      <c r="E25" s="670">
        <f>IF(【交付申請】入力!B100="","",【交付申請】入力!B100)</f>
        <v>15000</v>
      </c>
      <c r="F25" s="671"/>
      <c r="G25" s="671"/>
      <c r="H25" s="672"/>
      <c r="I25" s="682">
        <f>IF(【実績報告】入力!E77="","",【実績報告】入力!E77)</f>
        <v>24500</v>
      </c>
      <c r="J25" s="683"/>
      <c r="K25" s="683"/>
      <c r="L25" s="684"/>
      <c r="M25" s="679" t="str">
        <f>IF(【実績報告】入力!H77="","",【実績報告】入力!H77)</f>
        <v>情報伝達用メガホン、強力ライト、モバイルバッテリー</v>
      </c>
      <c r="N25" s="680"/>
      <c r="O25" s="680"/>
      <c r="P25" s="681"/>
    </row>
    <row r="26" spans="1:16" ht="37.5" customHeight="1" x14ac:dyDescent="0.15">
      <c r="A26" s="340" t="str">
        <f>IF(【交付申請】入力!A101="","",【交付申請】入力!A101)</f>
        <v>訓練費</v>
      </c>
      <c r="B26" s="340"/>
      <c r="C26" s="340"/>
      <c r="D26" s="340"/>
      <c r="E26" s="670">
        <f>IF(【交付申請】入力!B101="","",【交付申請】入力!B101)</f>
        <v>3000</v>
      </c>
      <c r="F26" s="671"/>
      <c r="G26" s="671"/>
      <c r="H26" s="672"/>
      <c r="I26" s="682">
        <f>IF(【実績報告】入力!E78="","",【実績報告】入力!E78)</f>
        <v>4000</v>
      </c>
      <c r="J26" s="683"/>
      <c r="K26" s="683"/>
      <c r="L26" s="684"/>
      <c r="M26" s="679" t="str">
        <f>IF(【実績報告】入力!H78="","",【実績報告】入力!H78)</f>
        <v>お茶＠100×40本</v>
      </c>
      <c r="N26" s="680"/>
      <c r="O26" s="680"/>
      <c r="P26" s="681"/>
    </row>
    <row r="27" spans="1:16" ht="37.5" customHeight="1" x14ac:dyDescent="0.15">
      <c r="A27" s="340" t="str">
        <f>IF(【交付申請】入力!A102="","",【交付申請】入力!A102)</f>
        <v/>
      </c>
      <c r="B27" s="340"/>
      <c r="C27" s="340"/>
      <c r="D27" s="340"/>
      <c r="E27" s="670" t="str">
        <f>IF(【交付申請】入力!B102="","",【交付申請】入力!B102)</f>
        <v/>
      </c>
      <c r="F27" s="671"/>
      <c r="G27" s="671"/>
      <c r="H27" s="672"/>
      <c r="I27" s="682" t="str">
        <f>IF(【実績報告】入力!E79="","",【実績報告】入力!E79)</f>
        <v/>
      </c>
      <c r="J27" s="683"/>
      <c r="K27" s="683"/>
      <c r="L27" s="684"/>
      <c r="M27" s="679" t="str">
        <f>IF(【実績報告】入力!H79="","",【実績報告】入力!H79)</f>
        <v/>
      </c>
      <c r="N27" s="680"/>
      <c r="O27" s="680"/>
      <c r="P27" s="681"/>
    </row>
    <row r="28" spans="1:16" ht="37.5" customHeight="1" x14ac:dyDescent="0.15">
      <c r="A28" s="340" t="str">
        <f>IF(【交付申請】入力!A103="","",【交付申請】入力!A103)</f>
        <v/>
      </c>
      <c r="B28" s="340"/>
      <c r="C28" s="340"/>
      <c r="D28" s="340"/>
      <c r="E28" s="670" t="str">
        <f>IF(【交付申請】入力!B103="","",【交付申請】入力!B103)</f>
        <v/>
      </c>
      <c r="F28" s="671"/>
      <c r="G28" s="671"/>
      <c r="H28" s="672"/>
      <c r="I28" s="682" t="str">
        <f>IF(【実績報告】入力!E80="","",【実績報告】入力!E80)</f>
        <v/>
      </c>
      <c r="J28" s="683"/>
      <c r="K28" s="683"/>
      <c r="L28" s="684"/>
      <c r="M28" s="679" t="str">
        <f>IF(【実績報告】入力!H80="","",【実績報告】入力!H80)</f>
        <v/>
      </c>
      <c r="N28" s="680"/>
      <c r="O28" s="680"/>
      <c r="P28" s="681"/>
    </row>
    <row r="29" spans="1:16" ht="37.5" customHeight="1" x14ac:dyDescent="0.15">
      <c r="A29" s="340" t="str">
        <f>IF(【交付申請】入力!A104="","",【交付申請】入力!A104)</f>
        <v/>
      </c>
      <c r="B29" s="340"/>
      <c r="C29" s="340"/>
      <c r="D29" s="340"/>
      <c r="E29" s="670" t="str">
        <f>IF(【交付申請】入力!B104="","",【交付申請】入力!B104)</f>
        <v/>
      </c>
      <c r="F29" s="671"/>
      <c r="G29" s="671"/>
      <c r="H29" s="672"/>
      <c r="I29" s="682" t="str">
        <f>IF(【実績報告】入力!E81="","",【実績報告】入力!E81)</f>
        <v/>
      </c>
      <c r="J29" s="683"/>
      <c r="K29" s="683"/>
      <c r="L29" s="684"/>
      <c r="M29" s="679" t="str">
        <f>IF(【実績報告】入力!H81="","",【実績報告】入力!H81)</f>
        <v/>
      </c>
      <c r="N29" s="680"/>
      <c r="O29" s="680"/>
      <c r="P29" s="681"/>
    </row>
    <row r="30" spans="1:16" ht="37.5" customHeight="1" x14ac:dyDescent="0.15">
      <c r="A30" s="340" t="str">
        <f>IF(【交付申請】入力!A105="","",【交付申請】入力!A105)</f>
        <v/>
      </c>
      <c r="B30" s="340"/>
      <c r="C30" s="340"/>
      <c r="D30" s="340"/>
      <c r="E30" s="670" t="str">
        <f>IF(【交付申請】入力!B105="","",【交付申請】入力!B105)</f>
        <v/>
      </c>
      <c r="F30" s="671"/>
      <c r="G30" s="671"/>
      <c r="H30" s="672"/>
      <c r="I30" s="682" t="str">
        <f>IF(【実績報告】入力!E82="","",【実績報告】入力!E82)</f>
        <v/>
      </c>
      <c r="J30" s="683"/>
      <c r="K30" s="683"/>
      <c r="L30" s="684"/>
      <c r="M30" s="679" t="str">
        <f>IF(【実績報告】入力!H82="","",【実績報告】入力!H82)</f>
        <v/>
      </c>
      <c r="N30" s="680"/>
      <c r="O30" s="680"/>
      <c r="P30" s="681"/>
    </row>
    <row r="31" spans="1:16" ht="37.5" customHeight="1" x14ac:dyDescent="0.15">
      <c r="A31" s="340" t="str">
        <f>IF(【実績報告】入力!A85="","",【実績報告】入力!A85)</f>
        <v>講師謝礼金</v>
      </c>
      <c r="B31" s="340"/>
      <c r="C31" s="340"/>
      <c r="D31" s="340"/>
      <c r="E31" s="670">
        <f>IF(A31="","",0)</f>
        <v>0</v>
      </c>
      <c r="F31" s="671"/>
      <c r="G31" s="671"/>
      <c r="H31" s="672"/>
      <c r="I31" s="682">
        <f>IF(【実績報告】入力!E85="","",【実績報告】入力!E85)</f>
        <v>4000</v>
      </c>
      <c r="J31" s="683"/>
      <c r="K31" s="683"/>
      <c r="L31" s="684"/>
      <c r="M31" s="679" t="str">
        <f>IF(【実績報告】入力!H85="","",【実績報告】入力!H85)</f>
        <v>防災研修会</v>
      </c>
      <c r="N31" s="680"/>
      <c r="O31" s="680"/>
      <c r="P31" s="681"/>
    </row>
    <row r="32" spans="1:16" ht="37.5" customHeight="1" x14ac:dyDescent="0.15">
      <c r="A32" s="340" t="str">
        <f>IF(【実績報告】入力!A86="","",【実績報告】入力!A86)</f>
        <v/>
      </c>
      <c r="B32" s="340"/>
      <c r="C32" s="340"/>
      <c r="D32" s="340"/>
      <c r="E32" s="670" t="str">
        <f>IF(A32="","",0)</f>
        <v/>
      </c>
      <c r="F32" s="671"/>
      <c r="G32" s="671"/>
      <c r="H32" s="672"/>
      <c r="I32" s="682" t="str">
        <f>IF(【実績報告】入力!E86="","",【実績報告】入力!E86)</f>
        <v/>
      </c>
      <c r="J32" s="683"/>
      <c r="K32" s="683"/>
      <c r="L32" s="684"/>
      <c r="M32" s="679" t="str">
        <f>IF(【実績報告】入力!H86="","",【実績報告】入力!H86)</f>
        <v/>
      </c>
      <c r="N32" s="680"/>
      <c r="O32" s="680"/>
      <c r="P32" s="681"/>
    </row>
    <row r="33" spans="1:16" ht="20.25" customHeight="1" x14ac:dyDescent="0.15">
      <c r="A33" s="403" t="s">
        <v>38</v>
      </c>
      <c r="B33" s="403"/>
      <c r="C33" s="403"/>
      <c r="D33" s="403"/>
      <c r="E33" s="655">
        <f>IF(SUM(E23:H32)=0,"",SUM(E23:H32))</f>
        <v>43500</v>
      </c>
      <c r="F33" s="656"/>
      <c r="G33" s="656"/>
      <c r="H33" s="657"/>
      <c r="I33" s="664">
        <f>IF(SUM(I23:L32)=0,"",SUM(I23:L32))</f>
        <v>51000</v>
      </c>
      <c r="J33" s="665"/>
      <c r="K33" s="665"/>
      <c r="L33" s="666"/>
      <c r="M33" s="688"/>
      <c r="N33" s="689"/>
      <c r="O33" s="689"/>
      <c r="P33" s="690"/>
    </row>
    <row r="34" spans="1:16" ht="20.25" customHeight="1" x14ac:dyDescent="0.15">
      <c r="A34" s="403"/>
      <c r="B34" s="403"/>
      <c r="C34" s="403"/>
      <c r="D34" s="403"/>
      <c r="E34" s="673"/>
      <c r="F34" s="674"/>
      <c r="G34" s="674"/>
      <c r="H34" s="675"/>
      <c r="I34" s="685"/>
      <c r="J34" s="686"/>
      <c r="K34" s="686"/>
      <c r="L34" s="687"/>
      <c r="M34" s="691"/>
      <c r="N34" s="692"/>
      <c r="O34" s="692"/>
      <c r="P34" s="693"/>
    </row>
  </sheetData>
  <sheetProtection algorithmName="SHA-512" hashValue="sedQuqtVO69t7Izx4nRblNubuE5i7aG50RLD/6eYIHrJ843+nq4brMzbzbuO6E2vVOITHX65ImwPffTyrVNHFw==" saltValue="CnY6rhhdo2kXc3AKj/veSg==" spinCount="100000" sheet="1" selectLockedCells="1"/>
  <mergeCells count="77">
    <mergeCell ref="I33:L34"/>
    <mergeCell ref="M33:P34"/>
    <mergeCell ref="I31:L31"/>
    <mergeCell ref="I32:L32"/>
    <mergeCell ref="M28:P28"/>
    <mergeCell ref="M31:P31"/>
    <mergeCell ref="M32:P32"/>
    <mergeCell ref="I28:L28"/>
    <mergeCell ref="I29:L29"/>
    <mergeCell ref="M29:P29"/>
    <mergeCell ref="I30:L30"/>
    <mergeCell ref="M30:P30"/>
    <mergeCell ref="I23:L23"/>
    <mergeCell ref="I24:L24"/>
    <mergeCell ref="I25:L25"/>
    <mergeCell ref="I26:L26"/>
    <mergeCell ref="I27:L27"/>
    <mergeCell ref="M23:P23"/>
    <mergeCell ref="M24:P24"/>
    <mergeCell ref="M25:P25"/>
    <mergeCell ref="M26:P26"/>
    <mergeCell ref="M27:P27"/>
    <mergeCell ref="A14:D15"/>
    <mergeCell ref="A16:D17"/>
    <mergeCell ref="F2:O3"/>
    <mergeCell ref="J4:K4"/>
    <mergeCell ref="L4:P4"/>
    <mergeCell ref="A5:D6"/>
    <mergeCell ref="A2:D3"/>
    <mergeCell ref="A7:D8"/>
    <mergeCell ref="O11:P11"/>
    <mergeCell ref="M12:N12"/>
    <mergeCell ref="O12:P12"/>
    <mergeCell ref="M13:N13"/>
    <mergeCell ref="O13:P13"/>
    <mergeCell ref="A9:D13"/>
    <mergeCell ref="M9:N9"/>
    <mergeCell ref="M10:N10"/>
    <mergeCell ref="A19:D20"/>
    <mergeCell ref="A21:D22"/>
    <mergeCell ref="A23:D23"/>
    <mergeCell ref="E23:H23"/>
    <mergeCell ref="A24:D24"/>
    <mergeCell ref="E21:H22"/>
    <mergeCell ref="A25:D25"/>
    <mergeCell ref="E24:H24"/>
    <mergeCell ref="E25:H25"/>
    <mergeCell ref="A26:D26"/>
    <mergeCell ref="A27:D27"/>
    <mergeCell ref="E26:H26"/>
    <mergeCell ref="E27:H27"/>
    <mergeCell ref="A32:D32"/>
    <mergeCell ref="A33:D34"/>
    <mergeCell ref="A28:D28"/>
    <mergeCell ref="A31:D31"/>
    <mergeCell ref="E28:H28"/>
    <mergeCell ref="E31:H31"/>
    <mergeCell ref="E32:H32"/>
    <mergeCell ref="A29:D29"/>
    <mergeCell ref="E29:H29"/>
    <mergeCell ref="A30:D30"/>
    <mergeCell ref="E30:H30"/>
    <mergeCell ref="E33:H34"/>
    <mergeCell ref="M7:P8"/>
    <mergeCell ref="I7:L8"/>
    <mergeCell ref="E7:H8"/>
    <mergeCell ref="E9:H13"/>
    <mergeCell ref="E14:H15"/>
    <mergeCell ref="M21:P22"/>
    <mergeCell ref="I21:L22"/>
    <mergeCell ref="E16:H17"/>
    <mergeCell ref="I9:L13"/>
    <mergeCell ref="M14:P15"/>
    <mergeCell ref="I14:L15"/>
    <mergeCell ref="I16:L17"/>
    <mergeCell ref="M16:P17"/>
    <mergeCell ref="M11:N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697F-E587-4FA6-BC14-BBC8312B6AC4}">
  <sheetPr>
    <tabColor rgb="FF92D050"/>
  </sheetPr>
  <dimension ref="A1:L43"/>
  <sheetViews>
    <sheetView showGridLines="0" view="pageBreakPreview" zoomScaleNormal="100" zoomScaleSheetLayoutView="100" workbookViewId="0"/>
  </sheetViews>
  <sheetFormatPr defaultColWidth="5.36328125" defaultRowHeight="18" customHeight="1" x14ac:dyDescent="0.15"/>
  <cols>
    <col min="1" max="1" width="2.90625" style="1" customWidth="1"/>
    <col min="2" max="2" width="9.36328125" style="1" customWidth="1"/>
    <col min="3" max="8" width="5.26953125" style="1" customWidth="1"/>
    <col min="9" max="12" width="3.7265625" style="1" customWidth="1"/>
    <col min="13" max="16384" width="5.36328125" style="1"/>
  </cols>
  <sheetData>
    <row r="1" spans="1:12" ht="18" customHeight="1" x14ac:dyDescent="0.15">
      <c r="A1" s="1" t="s">
        <v>0</v>
      </c>
    </row>
    <row r="3" spans="1:12" ht="18" customHeight="1" x14ac:dyDescent="0.15">
      <c r="H3" s="351" t="str">
        <f>IF(【交付申請】入力!$D$6=0,"令和　　年　　月　　日",DBCS(CONCATENATE("令和",【交付申請】入力!$D$6,"年",IF(【交付申請】入力!$B$7=0,"　　",【交付申請】入力!$B$7),"月",IF(【交付申請】入力!$D$7=0,"　　",【交付申請】入力!$D$7),"日")))</f>
        <v>令和７年４月８日</v>
      </c>
      <c r="I3" s="351"/>
      <c r="J3" s="351"/>
      <c r="K3" s="351"/>
      <c r="L3" s="351"/>
    </row>
    <row r="4" spans="1:12" ht="18" customHeight="1" x14ac:dyDescent="0.15">
      <c r="K4" s="2"/>
    </row>
    <row r="5" spans="1:12" ht="18" customHeight="1" x14ac:dyDescent="0.15">
      <c r="A5" s="1" t="s">
        <v>1</v>
      </c>
    </row>
    <row r="6" spans="1:12" ht="30" customHeight="1" x14ac:dyDescent="0.15">
      <c r="F6" s="359" t="s">
        <v>15</v>
      </c>
      <c r="G6" s="359"/>
      <c r="H6" s="363" t="str">
        <f>IF(【交付申請】入力!$B$13=0,"",【交付申請】入力!$B$13)</f>
        <v>高砂市○○町○○１丁目１－１</v>
      </c>
      <c r="I6" s="363"/>
      <c r="J6" s="363"/>
      <c r="K6" s="363"/>
      <c r="L6" s="363"/>
    </row>
    <row r="7" spans="1:12" ht="30" customHeight="1" x14ac:dyDescent="0.15">
      <c r="F7" s="359" t="s">
        <v>164</v>
      </c>
      <c r="G7" s="359"/>
      <c r="H7" s="350" t="str">
        <f>IF(【交付申請】入力!$B$11=0,"",【交付申請】入力!$B$11)</f>
        <v>○○自主防災会</v>
      </c>
      <c r="I7" s="350"/>
      <c r="J7" s="350"/>
      <c r="K7" s="350"/>
      <c r="L7" s="350"/>
    </row>
    <row r="8" spans="1:12" ht="30" customHeight="1" x14ac:dyDescent="0.15">
      <c r="F8" s="359" t="s">
        <v>2</v>
      </c>
      <c r="G8" s="359"/>
      <c r="H8" s="350" t="str">
        <f>IF(【交付申請】入力!$B$12=0,"",【交付申請】入力!$B$12)</f>
        <v>高砂　太郎</v>
      </c>
      <c r="I8" s="350"/>
      <c r="J8" s="350"/>
      <c r="K8" s="350"/>
      <c r="L8" s="350"/>
    </row>
    <row r="9" spans="1:12" ht="18" customHeight="1" x14ac:dyDescent="0.15">
      <c r="E9" s="3"/>
      <c r="F9" s="4"/>
      <c r="G9" s="4"/>
      <c r="H9" s="6"/>
      <c r="I9" s="6"/>
      <c r="J9" s="6"/>
      <c r="K9" s="6"/>
    </row>
    <row r="11" spans="1:12" ht="18" customHeight="1" x14ac:dyDescent="0.15">
      <c r="A11" s="343" t="s">
        <v>3</v>
      </c>
      <c r="B11" s="343"/>
      <c r="C11" s="343"/>
      <c r="D11" s="343"/>
      <c r="E11" s="343"/>
      <c r="F11" s="343"/>
      <c r="G11" s="343"/>
      <c r="H11" s="343"/>
      <c r="I11" s="343"/>
      <c r="J11" s="343"/>
      <c r="K11" s="343"/>
    </row>
    <row r="12" spans="1:12" ht="18" customHeight="1" x14ac:dyDescent="0.15">
      <c r="A12" s="4"/>
      <c r="B12" s="4"/>
      <c r="C12" s="4"/>
      <c r="D12" s="4"/>
      <c r="E12" s="4"/>
      <c r="F12" s="4"/>
      <c r="G12" s="4"/>
      <c r="H12" s="4"/>
      <c r="I12" s="4"/>
      <c r="J12" s="4"/>
      <c r="K12" s="4"/>
    </row>
    <row r="14" spans="1:12" ht="18" customHeight="1" x14ac:dyDescent="0.15">
      <c r="A14" s="360" t="s">
        <v>213</v>
      </c>
      <c r="B14" s="360"/>
      <c r="C14" s="360"/>
      <c r="D14" s="360"/>
      <c r="E14" s="360"/>
      <c r="F14" s="360"/>
      <c r="G14" s="360"/>
      <c r="H14" s="360"/>
      <c r="I14" s="360"/>
      <c r="J14" s="360"/>
      <c r="K14" s="360"/>
      <c r="L14" s="360"/>
    </row>
    <row r="15" spans="1:12" ht="18" customHeight="1" x14ac:dyDescent="0.15">
      <c r="A15" s="360"/>
      <c r="B15" s="360"/>
      <c r="C15" s="360"/>
      <c r="D15" s="360"/>
      <c r="E15" s="360"/>
      <c r="F15" s="360"/>
      <c r="G15" s="360"/>
      <c r="H15" s="360"/>
      <c r="I15" s="360"/>
      <c r="J15" s="360"/>
      <c r="K15" s="360"/>
      <c r="L15" s="360"/>
    </row>
    <row r="16" spans="1:12" ht="18" customHeight="1" x14ac:dyDescent="0.15">
      <c r="A16" s="11"/>
      <c r="B16" s="11"/>
      <c r="C16" s="11"/>
      <c r="D16" s="11"/>
      <c r="E16" s="11"/>
      <c r="F16" s="11"/>
      <c r="G16" s="11"/>
      <c r="H16" s="11"/>
      <c r="I16" s="11"/>
      <c r="J16" s="11"/>
      <c r="K16" s="11"/>
    </row>
    <row r="18" spans="1:11" ht="18" customHeight="1" x14ac:dyDescent="0.15">
      <c r="A18" s="343" t="s">
        <v>4</v>
      </c>
      <c r="B18" s="343"/>
      <c r="C18" s="343"/>
      <c r="D18" s="343"/>
      <c r="E18" s="343"/>
      <c r="F18" s="343"/>
      <c r="G18" s="343"/>
      <c r="H18" s="343"/>
      <c r="I18" s="343"/>
      <c r="J18" s="343"/>
      <c r="K18" s="343"/>
    </row>
    <row r="19" spans="1:11" ht="18" customHeight="1" x14ac:dyDescent="0.15">
      <c r="A19" s="4"/>
      <c r="B19" s="4"/>
      <c r="C19" s="4"/>
      <c r="D19" s="4"/>
      <c r="E19" s="4"/>
      <c r="F19" s="4"/>
      <c r="G19" s="4"/>
      <c r="H19" s="4"/>
      <c r="I19" s="4"/>
      <c r="J19" s="4"/>
      <c r="K19" s="4"/>
    </row>
    <row r="21" spans="1:11" ht="18" customHeight="1" x14ac:dyDescent="0.15">
      <c r="A21" s="121" t="str">
        <f>DBCS(1)</f>
        <v>１</v>
      </c>
      <c r="B21" s="127" t="s">
        <v>258</v>
      </c>
      <c r="C21" s="5"/>
      <c r="D21" s="5"/>
      <c r="E21" s="350" t="s">
        <v>257</v>
      </c>
      <c r="F21" s="350"/>
      <c r="G21" s="350"/>
      <c r="H21" s="350"/>
      <c r="I21" s="350"/>
      <c r="J21" s="350"/>
      <c r="K21" s="350"/>
    </row>
    <row r="22" spans="1:11" ht="18" customHeight="1" x14ac:dyDescent="0.15">
      <c r="A22" s="108"/>
      <c r="B22" s="127"/>
      <c r="C22" s="6"/>
      <c r="D22" s="6"/>
      <c r="E22" s="6"/>
      <c r="F22" s="6"/>
      <c r="G22" s="6"/>
      <c r="H22" s="6"/>
    </row>
    <row r="23" spans="1:11" ht="18" customHeight="1" x14ac:dyDescent="0.15">
      <c r="A23" s="108"/>
      <c r="B23" s="127"/>
    </row>
    <row r="24" spans="1:11" ht="18" customHeight="1" x14ac:dyDescent="0.15">
      <c r="A24" s="121" t="str">
        <f>DBCS(2)</f>
        <v>２</v>
      </c>
      <c r="B24" s="127" t="s">
        <v>259</v>
      </c>
      <c r="C24" s="5"/>
      <c r="E24" s="5" t="s">
        <v>6</v>
      </c>
      <c r="F24" s="344">
        <f>IF(様式4!D26=0,"",様式4!D26)</f>
        <v>42500</v>
      </c>
      <c r="G24" s="343"/>
      <c r="H24" s="5" t="s">
        <v>7</v>
      </c>
      <c r="I24" s="5"/>
    </row>
    <row r="25" spans="1:11" ht="18" customHeight="1" x14ac:dyDescent="0.15">
      <c r="A25" s="108"/>
      <c r="B25" s="127"/>
      <c r="C25" s="6"/>
      <c r="D25" s="5"/>
      <c r="E25" s="7"/>
      <c r="F25" s="4"/>
      <c r="G25" s="5"/>
      <c r="H25" s="5"/>
    </row>
    <row r="26" spans="1:11" ht="18" customHeight="1" x14ac:dyDescent="0.15">
      <c r="A26" s="108"/>
      <c r="B26" s="127"/>
    </row>
    <row r="27" spans="1:11" ht="18" customHeight="1" x14ac:dyDescent="0.15">
      <c r="A27" s="121" t="str">
        <f>DBCS(3)</f>
        <v>３</v>
      </c>
      <c r="B27" s="127" t="s">
        <v>260</v>
      </c>
      <c r="C27" s="5"/>
      <c r="D27" s="5"/>
      <c r="E27" s="350" t="s">
        <v>8</v>
      </c>
      <c r="F27" s="350"/>
      <c r="G27" s="350"/>
      <c r="H27" s="350"/>
      <c r="I27" s="350"/>
      <c r="J27" s="350"/>
      <c r="K27" s="350"/>
    </row>
    <row r="28" spans="1:11" ht="18" customHeight="1" x14ac:dyDescent="0.15">
      <c r="A28" s="108"/>
      <c r="B28" s="127"/>
      <c r="C28" s="6"/>
      <c r="D28" s="6"/>
      <c r="E28" s="6"/>
      <c r="F28" s="6"/>
      <c r="G28" s="6"/>
      <c r="H28" s="6"/>
    </row>
    <row r="29" spans="1:11" ht="18" customHeight="1" x14ac:dyDescent="0.15">
      <c r="A29" s="108"/>
      <c r="B29" s="127"/>
    </row>
    <row r="30" spans="1:11" ht="18" customHeight="1" x14ac:dyDescent="0.15">
      <c r="A30" s="121" t="str">
        <f>DBCS(4)</f>
        <v>４</v>
      </c>
      <c r="B30" s="127" t="s">
        <v>261</v>
      </c>
      <c r="C30" s="5"/>
      <c r="D30" s="5"/>
      <c r="E30" s="350" t="s">
        <v>9</v>
      </c>
      <c r="F30" s="350"/>
      <c r="G30" s="350"/>
      <c r="H30" s="350"/>
      <c r="I30" s="350"/>
    </row>
    <row r="31" spans="1:11" ht="18" customHeight="1" x14ac:dyDescent="0.15">
      <c r="A31" s="108"/>
    </row>
    <row r="32" spans="1:11" ht="18" customHeight="1" x14ac:dyDescent="0.15">
      <c r="A32" s="108"/>
      <c r="B32" s="5"/>
      <c r="C32" s="5"/>
    </row>
    <row r="33" spans="1:12" ht="18" customHeight="1" x14ac:dyDescent="0.15">
      <c r="A33" s="108"/>
    </row>
    <row r="34" spans="1:12" ht="18" customHeight="1" x14ac:dyDescent="0.15">
      <c r="A34" s="108"/>
    </row>
    <row r="35" spans="1:12" ht="18" customHeight="1" x14ac:dyDescent="0.15">
      <c r="A35" s="121" t="str">
        <f>DBCS(5)</f>
        <v>５</v>
      </c>
      <c r="B35" s="1" t="s">
        <v>262</v>
      </c>
      <c r="L35" s="2" t="s">
        <v>63</v>
      </c>
    </row>
    <row r="36" spans="1:12" ht="22.5" customHeight="1" x14ac:dyDescent="0.15">
      <c r="A36" s="340" t="s">
        <v>10</v>
      </c>
      <c r="B36" s="340"/>
      <c r="C36" s="361" t="s">
        <v>11</v>
      </c>
      <c r="D36" s="361"/>
      <c r="E36" s="361"/>
      <c r="F36" s="361"/>
      <c r="G36" s="361"/>
      <c r="H36" s="362"/>
      <c r="I36" s="352" t="s">
        <v>12</v>
      </c>
      <c r="J36" s="353"/>
      <c r="K36" s="353"/>
      <c r="L36" s="354"/>
    </row>
    <row r="37" spans="1:12" ht="22.5" customHeight="1" x14ac:dyDescent="0.15">
      <c r="A37" s="340"/>
      <c r="B37" s="340"/>
      <c r="C37" s="340" t="s">
        <v>13</v>
      </c>
      <c r="D37" s="340"/>
      <c r="E37" s="340" t="s">
        <v>14</v>
      </c>
      <c r="F37" s="340"/>
      <c r="G37" s="340"/>
      <c r="H37" s="358"/>
      <c r="I37" s="355" t="s">
        <v>263</v>
      </c>
      <c r="J37" s="356"/>
      <c r="K37" s="356"/>
      <c r="L37" s="357"/>
    </row>
    <row r="38" spans="1:12" ht="15" customHeight="1" x14ac:dyDescent="0.15">
      <c r="A38" s="341">
        <f>IF(様式3!E16=0,"",様式3!E16)</f>
        <v>43500</v>
      </c>
      <c r="B38" s="342"/>
      <c r="C38" s="341">
        <f>IF(様式4!D26=0,"",様式4!D26)</f>
        <v>42500</v>
      </c>
      <c r="D38" s="342"/>
      <c r="E38" s="341">
        <f>IF(【交付申請】入力!B87=0,"",【交付申請】入力!B87)</f>
        <v>1000</v>
      </c>
      <c r="F38" s="342"/>
      <c r="G38" s="342"/>
      <c r="H38" s="349"/>
      <c r="I38" s="345" t="str">
        <f>IF(【交付申請】入力!$D$6=0,"令和　年",CONCATENATE("令和",【交付申請】入力!$D$6,"年"))</f>
        <v>令和7年</v>
      </c>
      <c r="J38" s="346"/>
      <c r="K38" s="347" t="s">
        <v>255</v>
      </c>
      <c r="L38" s="348"/>
    </row>
    <row r="39" spans="1:12" ht="15" customHeight="1" x14ac:dyDescent="0.15">
      <c r="A39" s="342"/>
      <c r="B39" s="342"/>
      <c r="C39" s="342"/>
      <c r="D39" s="342"/>
      <c r="E39" s="342"/>
      <c r="F39" s="342"/>
      <c r="G39" s="342"/>
      <c r="H39" s="349"/>
      <c r="I39" s="345"/>
      <c r="J39" s="346"/>
      <c r="K39" s="347"/>
      <c r="L39" s="348"/>
    </row>
    <row r="40" spans="1:12" ht="15" customHeight="1" x14ac:dyDescent="0.15">
      <c r="A40" s="342"/>
      <c r="B40" s="342"/>
      <c r="C40" s="342"/>
      <c r="D40" s="342"/>
      <c r="E40" s="342"/>
      <c r="F40" s="342"/>
      <c r="G40" s="342"/>
      <c r="H40" s="349"/>
      <c r="I40" s="66"/>
      <c r="J40" s="67"/>
      <c r="K40" s="67"/>
      <c r="L40" s="117" t="s">
        <v>203</v>
      </c>
    </row>
    <row r="41" spans="1:12" ht="15" customHeight="1" x14ac:dyDescent="0.15">
      <c r="A41" s="342"/>
      <c r="B41" s="342"/>
      <c r="C41" s="342"/>
      <c r="D41" s="342"/>
      <c r="E41" s="342"/>
      <c r="F41" s="342"/>
      <c r="G41" s="342"/>
      <c r="H41" s="349"/>
      <c r="I41" s="345" t="str">
        <f>IF(【交付申請】入力!$D$6=0,"令和　年",CONCATENATE("令和",【交付申請】入力!$D$6+1,"年"))</f>
        <v>令和8年</v>
      </c>
      <c r="J41" s="346"/>
      <c r="K41" s="347" t="s">
        <v>256</v>
      </c>
      <c r="L41" s="348"/>
    </row>
    <row r="42" spans="1:12" ht="15" customHeight="1" x14ac:dyDescent="0.15">
      <c r="A42" s="342"/>
      <c r="B42" s="342"/>
      <c r="C42" s="342"/>
      <c r="D42" s="342"/>
      <c r="E42" s="342"/>
      <c r="F42" s="342"/>
      <c r="G42" s="342"/>
      <c r="H42" s="349"/>
      <c r="I42" s="345"/>
      <c r="J42" s="346"/>
      <c r="K42" s="347"/>
      <c r="L42" s="348"/>
    </row>
    <row r="43" spans="1:12" ht="15" customHeight="1" x14ac:dyDescent="0.15">
      <c r="A43" s="342"/>
      <c r="B43" s="342"/>
      <c r="C43" s="342"/>
      <c r="D43" s="342"/>
      <c r="E43" s="342"/>
      <c r="F43" s="342"/>
      <c r="G43" s="342"/>
      <c r="H43" s="349"/>
      <c r="I43" s="81"/>
      <c r="J43" s="82"/>
      <c r="K43" s="82"/>
      <c r="L43" s="118" t="s">
        <v>204</v>
      </c>
    </row>
  </sheetData>
  <sheetProtection algorithmName="SHA-512" hashValue="tEunp0eHF9lmvwKWgZEZjaY/hIWHYVXkUYcPBI/A6PnWc2b4Su/EfDmaXCFKoHX2mNJfaTKpNijg3/9kkMLXWg==" saltValue="n1WueK96GUjnQ1umtQjOiQ==" spinCount="100000" sheet="1" selectLockedCells="1"/>
  <mergeCells count="29">
    <mergeCell ref="H3:L3"/>
    <mergeCell ref="I36:L36"/>
    <mergeCell ref="I37:L37"/>
    <mergeCell ref="G37:H37"/>
    <mergeCell ref="E21:K21"/>
    <mergeCell ref="F7:G7"/>
    <mergeCell ref="F8:G8"/>
    <mergeCell ref="H7:L7"/>
    <mergeCell ref="H8:L8"/>
    <mergeCell ref="A11:K11"/>
    <mergeCell ref="A14:L15"/>
    <mergeCell ref="E30:I30"/>
    <mergeCell ref="A36:B37"/>
    <mergeCell ref="C36:H36"/>
    <mergeCell ref="F6:G6"/>
    <mergeCell ref="H6:L6"/>
    <mergeCell ref="C37:D37"/>
    <mergeCell ref="E37:F37"/>
    <mergeCell ref="A38:B43"/>
    <mergeCell ref="A18:K18"/>
    <mergeCell ref="F24:G24"/>
    <mergeCell ref="I41:J42"/>
    <mergeCell ref="K41:L42"/>
    <mergeCell ref="C38:D43"/>
    <mergeCell ref="E38:F43"/>
    <mergeCell ref="G38:H43"/>
    <mergeCell ref="I38:J39"/>
    <mergeCell ref="K38:L39"/>
    <mergeCell ref="E27:K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0DE89-ABA5-4547-BADD-F1FAF5001583}">
  <sheetPr>
    <tabColor rgb="FF92D050"/>
  </sheetPr>
  <dimension ref="A1:R47"/>
  <sheetViews>
    <sheetView showGridLines="0" view="pageBreakPreview" topLeftCell="A25" zoomScaleNormal="100" zoomScaleSheetLayoutView="100" workbookViewId="0"/>
  </sheetViews>
  <sheetFormatPr defaultColWidth="3.7265625" defaultRowHeight="17.25" customHeight="1" x14ac:dyDescent="0.15"/>
  <cols>
    <col min="1" max="16384" width="3.7265625" style="1"/>
  </cols>
  <sheetData>
    <row r="1" spans="1:18" ht="17.25" customHeight="1" x14ac:dyDescent="0.15">
      <c r="A1" s="1" t="s">
        <v>16</v>
      </c>
    </row>
    <row r="2" spans="1:18" ht="17.25" customHeight="1" x14ac:dyDescent="0.15">
      <c r="B2" s="12"/>
      <c r="D2" s="399" t="s">
        <v>17</v>
      </c>
      <c r="E2" s="399"/>
      <c r="F2" s="399"/>
      <c r="G2" s="399"/>
      <c r="H2" s="399"/>
      <c r="I2" s="399"/>
      <c r="J2" s="399"/>
      <c r="K2" s="399"/>
      <c r="L2" s="399"/>
      <c r="M2" s="399"/>
    </row>
    <row r="3" spans="1:18" ht="17.25" customHeight="1" x14ac:dyDescent="0.15">
      <c r="A3" s="12"/>
      <c r="B3" s="12"/>
      <c r="C3" s="12"/>
      <c r="D3" s="399"/>
      <c r="E3" s="399"/>
      <c r="F3" s="399"/>
      <c r="G3" s="399"/>
      <c r="H3" s="399"/>
      <c r="I3" s="399"/>
      <c r="J3" s="399"/>
      <c r="K3" s="399"/>
      <c r="L3" s="399"/>
      <c r="M3" s="399"/>
    </row>
    <row r="4" spans="1:18" ht="17.25" customHeight="1" x14ac:dyDescent="0.15">
      <c r="P4" s="123" t="str">
        <f>IF(【交付申請】入力!$D$6=0,"令和　　年　　月　　日",DBCS(CONCATENATE("令和",【交付申請】入力!$D$6,"年",IF(【交付申請】入力!$B$7=0,"　　",【交付申請】入力!$B$7),"月",IF(【交付申請】入力!$D$7=0,"　　",【交付申請】入力!$D$7),"日")))</f>
        <v>令和７年４月８日</v>
      </c>
    </row>
    <row r="5" spans="1:18" ht="17.25" customHeight="1" x14ac:dyDescent="0.15">
      <c r="J5" s="5"/>
      <c r="K5" s="5"/>
      <c r="L5" s="5"/>
      <c r="M5" s="5"/>
      <c r="N5" s="5"/>
      <c r="O5" s="5"/>
    </row>
    <row r="6" spans="1:18" ht="17.25" customHeight="1" x14ac:dyDescent="0.15">
      <c r="A6" s="379" t="str">
        <f>IF(【交付申請】入力!$D$6=0,"令和　　年度",DBCS(CONCATENATE("令和",【交付申請】入力!$D$6,"年度")))</f>
        <v>令和７年度</v>
      </c>
      <c r="B6" s="379"/>
      <c r="C6" s="379"/>
      <c r="D6" s="1" t="s">
        <v>212</v>
      </c>
    </row>
    <row r="7" spans="1:18" ht="17.25" customHeight="1" x14ac:dyDescent="0.15">
      <c r="E7" s="19"/>
      <c r="F7" s="5"/>
      <c r="G7" s="5"/>
      <c r="H7" s="8"/>
      <c r="I7" s="8"/>
      <c r="J7" s="8"/>
      <c r="K7" s="8"/>
    </row>
    <row r="8" spans="1:18" ht="17.25" customHeight="1" x14ac:dyDescent="0.15">
      <c r="A8" s="342" t="s">
        <v>19</v>
      </c>
      <c r="B8" s="342"/>
      <c r="C8" s="342"/>
      <c r="D8" s="342"/>
      <c r="E8" s="342"/>
      <c r="F8" s="340" t="s">
        <v>264</v>
      </c>
      <c r="G8" s="340"/>
      <c r="H8" s="340"/>
      <c r="I8" s="380" t="str">
        <f>IF(【交付申請】入力!$B$11=0,"",【交付申請】入力!$B$11)</f>
        <v>○○自主防災会</v>
      </c>
      <c r="J8" s="380"/>
      <c r="K8" s="380"/>
      <c r="L8" s="380"/>
      <c r="M8" s="380"/>
      <c r="N8" s="380"/>
      <c r="O8" s="380"/>
      <c r="P8" s="380"/>
    </row>
    <row r="9" spans="1:18" ht="17.25" customHeight="1" x14ac:dyDescent="0.15">
      <c r="A9" s="342"/>
      <c r="B9" s="342"/>
      <c r="C9" s="342"/>
      <c r="D9" s="342"/>
      <c r="E9" s="342"/>
      <c r="F9" s="340" t="s">
        <v>26</v>
      </c>
      <c r="G9" s="340"/>
      <c r="H9" s="340"/>
      <c r="I9" s="401">
        <f>IF(【交付申請】入力!$B$14=0,"",【交付申請】入力!$B$14)</f>
        <v>35521</v>
      </c>
      <c r="J9" s="380"/>
      <c r="K9" s="380"/>
      <c r="L9" s="380"/>
      <c r="M9" s="380"/>
      <c r="N9" s="380"/>
      <c r="O9" s="380"/>
      <c r="P9" s="380"/>
    </row>
    <row r="10" spans="1:18" ht="17.25" customHeight="1" x14ac:dyDescent="0.15">
      <c r="A10" s="342"/>
      <c r="B10" s="342"/>
      <c r="C10" s="342"/>
      <c r="D10" s="342"/>
      <c r="E10" s="342"/>
      <c r="F10" s="340" t="s">
        <v>27</v>
      </c>
      <c r="G10" s="340"/>
      <c r="H10" s="358"/>
      <c r="I10" s="370">
        <f>IF(【交付申請】入力!$B$15=0,"",【交付申請】入力!$B$15)</f>
        <v>150</v>
      </c>
      <c r="J10" s="371"/>
      <c r="K10" s="371"/>
      <c r="L10" s="371"/>
      <c r="M10" s="32" t="s">
        <v>54</v>
      </c>
      <c r="N10" s="32"/>
      <c r="O10" s="32"/>
      <c r="P10" s="33"/>
    </row>
    <row r="11" spans="1:18" ht="17.25" customHeight="1" x14ac:dyDescent="0.15">
      <c r="A11" s="342"/>
      <c r="B11" s="342"/>
      <c r="C11" s="342"/>
      <c r="D11" s="342"/>
      <c r="E11" s="342"/>
      <c r="F11" s="340" t="s">
        <v>28</v>
      </c>
      <c r="G11" s="340"/>
      <c r="H11" s="340"/>
      <c r="I11" s="401" t="str">
        <f>IF(【交付申請】入力!$B$13=0,"",【交付申請】入力!$B$13)</f>
        <v>高砂市○○町○○１丁目１－１</v>
      </c>
      <c r="J11" s="380"/>
      <c r="K11" s="380"/>
      <c r="L11" s="380"/>
      <c r="M11" s="380"/>
      <c r="N11" s="380"/>
      <c r="O11" s="380"/>
      <c r="P11" s="380"/>
    </row>
    <row r="12" spans="1:18" ht="17.25" customHeight="1" x14ac:dyDescent="0.15">
      <c r="A12" s="342"/>
      <c r="B12" s="342"/>
      <c r="C12" s="342"/>
      <c r="D12" s="342"/>
      <c r="E12" s="342"/>
      <c r="F12" s="400" t="s">
        <v>265</v>
      </c>
      <c r="G12" s="400"/>
      <c r="H12" s="400"/>
      <c r="I12" s="401" t="str">
        <f>IF(【交付申請】入力!$B$16=0,"",【交付申請】入力!$B$16)</f>
        <v>同上所在地内　防災倉庫</v>
      </c>
      <c r="J12" s="380"/>
      <c r="K12" s="380"/>
      <c r="L12" s="380"/>
      <c r="M12" s="380"/>
      <c r="N12" s="380"/>
      <c r="O12" s="380"/>
      <c r="P12" s="380"/>
    </row>
    <row r="13" spans="1:18" ht="17.25" customHeight="1" x14ac:dyDescent="0.15">
      <c r="A13" s="23"/>
      <c r="B13" s="380" t="s">
        <v>22</v>
      </c>
      <c r="C13" s="380"/>
      <c r="D13" s="380"/>
      <c r="E13" s="342" t="s">
        <v>424</v>
      </c>
      <c r="F13" s="342"/>
      <c r="G13" s="342"/>
      <c r="H13" s="342"/>
      <c r="I13" s="342"/>
      <c r="J13" s="342"/>
      <c r="K13" s="342" t="s">
        <v>23</v>
      </c>
      <c r="L13" s="342"/>
      <c r="M13" s="342"/>
      <c r="N13" s="342"/>
      <c r="O13" s="380" t="s">
        <v>266</v>
      </c>
      <c r="P13" s="380"/>
    </row>
    <row r="14" spans="1:18" ht="17.25" customHeight="1" x14ac:dyDescent="0.15">
      <c r="A14" s="24"/>
      <c r="B14" s="391" t="str">
        <f>IF(【交付申請】入力!A29="","",【交付申請】入力!A29)</f>
        <v>4月上旬</v>
      </c>
      <c r="C14" s="391"/>
      <c r="D14" s="391"/>
      <c r="E14" s="378" t="str">
        <f>IF(【交付申請】入力!B29="","",【交付申請】入力!B29)</f>
        <v>総会</v>
      </c>
      <c r="F14" s="378"/>
      <c r="G14" s="378"/>
      <c r="H14" s="378" t="str">
        <f>IF(【交付申請】入力!G29="","",【交付申請】入力!G29)</f>
        <v/>
      </c>
      <c r="I14" s="378"/>
      <c r="J14" s="378"/>
      <c r="K14" s="378" t="str">
        <f>IF(【交付申請】入力!K29="","",【交付申請】入力!K29)</f>
        <v>○○集会所</v>
      </c>
      <c r="L14" s="378"/>
      <c r="M14" s="378"/>
      <c r="N14" s="378">
        <f>【交付申請】入力!M29</f>
        <v>0</v>
      </c>
      <c r="O14" s="381">
        <f>IF(【交付申請】入力!L29="","",【交付申請】入力!L29)</f>
        <v>150</v>
      </c>
      <c r="P14" s="382"/>
      <c r="Q14" s="36"/>
      <c r="R14" s="37"/>
    </row>
    <row r="15" spans="1:18" ht="17.25" customHeight="1" x14ac:dyDescent="0.15">
      <c r="A15" s="24"/>
      <c r="B15" s="391" t="str">
        <f>IF(【交付申請】入力!A30="","",【交付申請】入力!A30)</f>
        <v>月１回</v>
      </c>
      <c r="C15" s="391"/>
      <c r="D15" s="391"/>
      <c r="E15" s="378" t="str">
        <f>IF(【交付申請】入力!B30="","",【交付申請】入力!B30)</f>
        <v>定例会議　１０人×１２回</v>
      </c>
      <c r="F15" s="378"/>
      <c r="G15" s="378"/>
      <c r="H15" s="378" t="str">
        <f>IF(【交付申請】入力!G30="","",【交付申請】入力!G30)</f>
        <v/>
      </c>
      <c r="I15" s="378"/>
      <c r="J15" s="378"/>
      <c r="K15" s="378" t="str">
        <f>IF(【交付申請】入力!K30="","",【交付申請】入力!K30)</f>
        <v>○○集会所</v>
      </c>
      <c r="L15" s="378"/>
      <c r="M15" s="378"/>
      <c r="N15" s="378">
        <f>【交付申請】入力!M30</f>
        <v>0</v>
      </c>
      <c r="O15" s="383">
        <f>IF(【交付申請】入力!L30="","",【交付申請】入力!L30)</f>
        <v>120</v>
      </c>
      <c r="P15" s="383"/>
    </row>
    <row r="16" spans="1:18" ht="17.25" customHeight="1" x14ac:dyDescent="0.15">
      <c r="A16" s="402" t="s">
        <v>20</v>
      </c>
      <c r="B16" s="391" t="str">
        <f>IF(【交付申請】入力!A31="","",【交付申請】入力!A31)</f>
        <v/>
      </c>
      <c r="C16" s="391"/>
      <c r="D16" s="391"/>
      <c r="E16" s="378" t="str">
        <f>IF(【交付申請】入力!B31="","",【交付申請】入力!B31)</f>
        <v/>
      </c>
      <c r="F16" s="378"/>
      <c r="G16" s="378"/>
      <c r="H16" s="378" t="str">
        <f>IF(【交付申請】入力!G31="","",【交付申請】入力!G31)</f>
        <v/>
      </c>
      <c r="I16" s="378"/>
      <c r="J16" s="378"/>
      <c r="K16" s="378" t="str">
        <f>IF(【交付申請】入力!K31="","",【交付申請】入力!K31)</f>
        <v/>
      </c>
      <c r="L16" s="378"/>
      <c r="M16" s="378"/>
      <c r="N16" s="378">
        <f>【交付申請】入力!M31</f>
        <v>0</v>
      </c>
      <c r="O16" s="383" t="str">
        <f>IF(【交付申請】入力!L31="","",【交付申請】入力!L31)</f>
        <v/>
      </c>
      <c r="P16" s="383"/>
    </row>
    <row r="17" spans="1:16" ht="17.25" customHeight="1" x14ac:dyDescent="0.15">
      <c r="A17" s="402"/>
      <c r="B17" s="391" t="str">
        <f>IF(【交付申請】入力!A32="","",【交付申請】入力!A32)</f>
        <v/>
      </c>
      <c r="C17" s="391"/>
      <c r="D17" s="391"/>
      <c r="E17" s="378" t="str">
        <f>IF(【交付申請】入力!B32="","",【交付申請】入力!B32)</f>
        <v/>
      </c>
      <c r="F17" s="378"/>
      <c r="G17" s="378"/>
      <c r="H17" s="378" t="str">
        <f>IF(【交付申請】入力!G32="","",【交付申請】入力!G32)</f>
        <v/>
      </c>
      <c r="I17" s="378"/>
      <c r="J17" s="378"/>
      <c r="K17" s="378" t="str">
        <f>IF(【交付申請】入力!K32="","",【交付申請】入力!K32)</f>
        <v/>
      </c>
      <c r="L17" s="378"/>
      <c r="M17" s="378"/>
      <c r="N17" s="378">
        <f>【交付申請】入力!M32</f>
        <v>0</v>
      </c>
      <c r="O17" s="383" t="str">
        <f>IF(【交付申請】入力!L32="","",【交付申請】入力!L32)</f>
        <v/>
      </c>
      <c r="P17" s="383"/>
    </row>
    <row r="18" spans="1:16" ht="17.25" customHeight="1" x14ac:dyDescent="0.15">
      <c r="A18" s="402"/>
      <c r="B18" s="391" t="str">
        <f>IF(【交付申請】入力!A33="","",【交付申請】入力!A33)</f>
        <v/>
      </c>
      <c r="C18" s="391"/>
      <c r="D18" s="391"/>
      <c r="E18" s="378" t="str">
        <f>IF(【交付申請】入力!B33="","",【交付申請】入力!B33)</f>
        <v/>
      </c>
      <c r="F18" s="378"/>
      <c r="G18" s="378"/>
      <c r="H18" s="378" t="str">
        <f>IF(【交付申請】入力!G33="","",【交付申請】入力!G33)</f>
        <v/>
      </c>
      <c r="I18" s="378"/>
      <c r="J18" s="378"/>
      <c r="K18" s="378" t="str">
        <f>IF(【交付申請】入力!K33="","",【交付申請】入力!K33)</f>
        <v/>
      </c>
      <c r="L18" s="378"/>
      <c r="M18" s="378"/>
      <c r="N18" s="378">
        <f>【交付申請】入力!M33</f>
        <v>0</v>
      </c>
      <c r="O18" s="383" t="str">
        <f>IF(【交付申請】入力!L33="","",【交付申請】入力!L33)</f>
        <v/>
      </c>
      <c r="P18" s="383"/>
    </row>
    <row r="19" spans="1:16" ht="17.25" customHeight="1" x14ac:dyDescent="0.15">
      <c r="A19" s="402"/>
      <c r="B19" s="391" t="str">
        <f>IF(【交付申請】入力!A34="","",【交付申請】入力!A34)</f>
        <v/>
      </c>
      <c r="C19" s="391"/>
      <c r="D19" s="391"/>
      <c r="E19" s="378" t="str">
        <f>IF(【交付申請】入力!B34="","",【交付申請】入力!B34)</f>
        <v/>
      </c>
      <c r="F19" s="378"/>
      <c r="G19" s="378"/>
      <c r="H19" s="378" t="str">
        <f>IF(【交付申請】入力!G34="","",【交付申請】入力!G34)</f>
        <v/>
      </c>
      <c r="I19" s="378"/>
      <c r="J19" s="378"/>
      <c r="K19" s="378" t="str">
        <f>IF(【交付申請】入力!K34="","",【交付申請】入力!K34)</f>
        <v/>
      </c>
      <c r="L19" s="378"/>
      <c r="M19" s="378"/>
      <c r="N19" s="378">
        <f>【交付申請】入力!M34</f>
        <v>0</v>
      </c>
      <c r="O19" s="383" t="str">
        <f>IF(【交付申請】入力!L34="","",【交付申請】入力!L34)</f>
        <v/>
      </c>
      <c r="P19" s="383"/>
    </row>
    <row r="20" spans="1:16" ht="17.25" customHeight="1" x14ac:dyDescent="0.15">
      <c r="A20" s="402"/>
      <c r="B20" s="391" t="str">
        <f>IF(【交付申請】入力!A35="","",【交付申請】入力!A35)</f>
        <v/>
      </c>
      <c r="C20" s="391"/>
      <c r="D20" s="391"/>
      <c r="E20" s="378" t="str">
        <f>IF(【交付申請】入力!B35="","",【交付申請】入力!B35)</f>
        <v/>
      </c>
      <c r="F20" s="378"/>
      <c r="G20" s="378"/>
      <c r="H20" s="378" t="str">
        <f>IF(【交付申請】入力!G35="","",【交付申請】入力!G35)</f>
        <v/>
      </c>
      <c r="I20" s="378"/>
      <c r="J20" s="378"/>
      <c r="K20" s="378" t="str">
        <f>IF(【交付申請】入力!K35="","",【交付申請】入力!K35)</f>
        <v/>
      </c>
      <c r="L20" s="378"/>
      <c r="M20" s="378"/>
      <c r="N20" s="378">
        <f>【交付申請】入力!M35</f>
        <v>0</v>
      </c>
      <c r="O20" s="383" t="str">
        <f>IF(【交付申請】入力!L35="","",【交付申請】入力!L35)</f>
        <v/>
      </c>
      <c r="P20" s="383"/>
    </row>
    <row r="21" spans="1:16" ht="17.25" customHeight="1" x14ac:dyDescent="0.15">
      <c r="A21" s="402"/>
      <c r="B21" s="391" t="str">
        <f>IF(【交付申請】入力!A36="","",【交付申請】入力!A36)</f>
        <v/>
      </c>
      <c r="C21" s="391"/>
      <c r="D21" s="391"/>
      <c r="E21" s="378" t="str">
        <f>IF(【交付申請】入力!B36="","",【交付申請】入力!B36)</f>
        <v/>
      </c>
      <c r="F21" s="378"/>
      <c r="G21" s="378"/>
      <c r="H21" s="378" t="str">
        <f>IF(【交付申請】入力!G36="","",【交付申請】入力!G36)</f>
        <v/>
      </c>
      <c r="I21" s="378"/>
      <c r="J21" s="378"/>
      <c r="K21" s="378" t="str">
        <f>IF(【交付申請】入力!K36="","",【交付申請】入力!K36)</f>
        <v/>
      </c>
      <c r="L21" s="378"/>
      <c r="M21" s="378"/>
      <c r="N21" s="378">
        <f>【交付申請】入力!M36</f>
        <v>0</v>
      </c>
      <c r="O21" s="383" t="str">
        <f>IF(【交付申請】入力!L36="","",【交付申請】入力!L36)</f>
        <v/>
      </c>
      <c r="P21" s="383"/>
    </row>
    <row r="22" spans="1:16" ht="17.25" customHeight="1" x14ac:dyDescent="0.15">
      <c r="A22" s="402"/>
      <c r="B22" s="391" t="str">
        <f>IF(【交付申請】入力!A37="","",【交付申請】入力!A37)</f>
        <v/>
      </c>
      <c r="C22" s="391"/>
      <c r="D22" s="391"/>
      <c r="E22" s="378" t="str">
        <f>IF(【交付申請】入力!B37="","",【交付申請】入力!B37)</f>
        <v/>
      </c>
      <c r="F22" s="378"/>
      <c r="G22" s="378"/>
      <c r="H22" s="378" t="str">
        <f>IF(【交付申請】入力!G37="","",【交付申請】入力!G37)</f>
        <v/>
      </c>
      <c r="I22" s="378"/>
      <c r="J22" s="378"/>
      <c r="K22" s="378" t="str">
        <f>IF(【交付申請】入力!K37="","",【交付申請】入力!K37)</f>
        <v/>
      </c>
      <c r="L22" s="378"/>
      <c r="M22" s="378"/>
      <c r="N22" s="378">
        <f>【交付申請】入力!M37</f>
        <v>0</v>
      </c>
      <c r="O22" s="383" t="str">
        <f>IF(【交付申請】入力!L37="","",【交付申請】入力!L37)</f>
        <v/>
      </c>
      <c r="P22" s="383"/>
    </row>
    <row r="23" spans="1:16" ht="17.25" customHeight="1" x14ac:dyDescent="0.15">
      <c r="A23" s="402"/>
      <c r="B23" s="391" t="str">
        <f>IF(【交付申請】入力!A38="","",【交付申請】入力!A38)</f>
        <v/>
      </c>
      <c r="C23" s="391"/>
      <c r="D23" s="391"/>
      <c r="E23" s="378" t="str">
        <f>IF(【交付申請】入力!B38="","",【交付申請】入力!B38)</f>
        <v/>
      </c>
      <c r="F23" s="378"/>
      <c r="G23" s="378"/>
      <c r="H23" s="378" t="str">
        <f>IF(【交付申請】入力!G38="","",【交付申請】入力!G38)</f>
        <v/>
      </c>
      <c r="I23" s="378"/>
      <c r="J23" s="378"/>
      <c r="K23" s="378" t="str">
        <f>IF(【交付申請】入力!K38="","",【交付申請】入力!K38)</f>
        <v/>
      </c>
      <c r="L23" s="378"/>
      <c r="M23" s="378"/>
      <c r="N23" s="378">
        <f>【交付申請】入力!M38</f>
        <v>0</v>
      </c>
      <c r="O23" s="383" t="str">
        <f>IF(【交付申請】入力!L38="","",【交付申請】入力!L38)</f>
        <v/>
      </c>
      <c r="P23" s="383"/>
    </row>
    <row r="24" spans="1:16" ht="17.25" customHeight="1" x14ac:dyDescent="0.15">
      <c r="A24" s="24"/>
      <c r="B24" s="391" t="str">
        <f>IF(【交付申請】入力!A39="","",【交付申請】入力!A39)</f>
        <v/>
      </c>
      <c r="C24" s="391"/>
      <c r="D24" s="391"/>
      <c r="E24" s="378" t="str">
        <f>IF(【交付申請】入力!B39="","",【交付申請】入力!B39)</f>
        <v/>
      </c>
      <c r="F24" s="378"/>
      <c r="G24" s="378"/>
      <c r="H24" s="378" t="str">
        <f>IF(【交付申請】入力!G39="","",【交付申請】入力!G39)</f>
        <v/>
      </c>
      <c r="I24" s="378"/>
      <c r="J24" s="378"/>
      <c r="K24" s="378" t="str">
        <f>IF(【交付申請】入力!K39="","",【交付申請】入力!K39)</f>
        <v/>
      </c>
      <c r="L24" s="378"/>
      <c r="M24" s="378"/>
      <c r="N24" s="378">
        <f>【交付申請】入力!M39</f>
        <v>0</v>
      </c>
      <c r="O24" s="383" t="str">
        <f>IF(【交付申請】入力!L39="","",【交付申請】入力!L39)</f>
        <v/>
      </c>
      <c r="P24" s="383"/>
    </row>
    <row r="25" spans="1:16" ht="17.25" customHeight="1" x14ac:dyDescent="0.15">
      <c r="A25" s="24"/>
      <c r="B25" s="391" t="str">
        <f>IF(【交付申請】入力!A40="","",【交付申請】入力!A40)</f>
        <v/>
      </c>
      <c r="C25" s="391"/>
      <c r="D25" s="391"/>
      <c r="E25" s="378" t="str">
        <f>IF(【交付申請】入力!B40="","",【交付申請】入力!B40)</f>
        <v/>
      </c>
      <c r="F25" s="378"/>
      <c r="G25" s="378"/>
      <c r="H25" s="378" t="str">
        <f>IF(【交付申請】入力!G40="","",【交付申請】入力!G40)</f>
        <v/>
      </c>
      <c r="I25" s="378"/>
      <c r="J25" s="378"/>
      <c r="K25" s="378" t="str">
        <f>IF(【交付申請】入力!K40="","",【交付申請】入力!K40)</f>
        <v/>
      </c>
      <c r="L25" s="378"/>
      <c r="M25" s="378"/>
      <c r="N25" s="378">
        <f>【交付申請】入力!M40</f>
        <v>0</v>
      </c>
      <c r="O25" s="383" t="str">
        <f>IF(【交付申請】入力!L40="","",【交付申請】入力!L40)</f>
        <v/>
      </c>
      <c r="P25" s="383"/>
    </row>
    <row r="26" spans="1:16" ht="17.25" customHeight="1" x14ac:dyDescent="0.15">
      <c r="A26" s="25"/>
      <c r="B26" s="391" t="str">
        <f>IF(【交付申請】入力!A41="","",【交付申請】入力!A41)</f>
        <v/>
      </c>
      <c r="C26" s="391"/>
      <c r="D26" s="391"/>
      <c r="E26" s="378" t="str">
        <f>IF(【交付申請】入力!B41="","",【交付申請】入力!B41)</f>
        <v/>
      </c>
      <c r="F26" s="378"/>
      <c r="G26" s="378"/>
      <c r="H26" s="378" t="str">
        <f>IF(【交付申請】入力!G41="","",【交付申請】入力!G41)</f>
        <v/>
      </c>
      <c r="I26" s="378"/>
      <c r="J26" s="378"/>
      <c r="K26" s="378" t="str">
        <f>IF(【交付申請】入力!K41="","",【交付申請】入力!K41)</f>
        <v/>
      </c>
      <c r="L26" s="378"/>
      <c r="M26" s="378"/>
      <c r="N26" s="378">
        <f>【交付申請】入力!M41</f>
        <v>0</v>
      </c>
      <c r="O26" s="398" t="str">
        <f>IF(【交付申請】入力!L41="","",【交付申請】入力!L41)</f>
        <v/>
      </c>
      <c r="P26" s="398"/>
    </row>
    <row r="27" spans="1:16" ht="17.25" customHeight="1" x14ac:dyDescent="0.15">
      <c r="A27" s="26"/>
      <c r="B27" s="380" t="s">
        <v>22</v>
      </c>
      <c r="C27" s="380"/>
      <c r="D27" s="380"/>
      <c r="E27" s="342" t="s">
        <v>425</v>
      </c>
      <c r="F27" s="342"/>
      <c r="G27" s="342"/>
      <c r="H27" s="342"/>
      <c r="I27" s="342"/>
      <c r="J27" s="342"/>
      <c r="K27" s="342" t="s">
        <v>23</v>
      </c>
      <c r="L27" s="342"/>
      <c r="M27" s="342"/>
      <c r="N27" s="342"/>
      <c r="O27" s="380" t="s">
        <v>267</v>
      </c>
      <c r="P27" s="380"/>
    </row>
    <row r="28" spans="1:16" ht="17.25" customHeight="1" x14ac:dyDescent="0.15">
      <c r="A28" s="24"/>
      <c r="B28" s="395">
        <f>IF(【交付申請】入力!A51="","",【交付申請】入力!A51)</f>
        <v>45797</v>
      </c>
      <c r="C28" s="396"/>
      <c r="D28" s="397"/>
      <c r="E28" s="392" t="str">
        <f>IF(【交付申請】入力!B51="","",【交付申請】入力!B51)</f>
        <v>資機材の点検整備・避難路及び危険箇所点検</v>
      </c>
      <c r="F28" s="393"/>
      <c r="G28" s="393"/>
      <c r="H28" s="393" t="str">
        <f>IF(【交付申請】入力!G44="","",【交付申請】入力!G44)</f>
        <v/>
      </c>
      <c r="I28" s="393"/>
      <c r="J28" s="394"/>
      <c r="K28" s="392" t="str">
        <f>IF(【交付申請】入力!K51="","",【交付申請】入力!K51)</f>
        <v>○○集会所・自治会区域内</v>
      </c>
      <c r="L28" s="393"/>
      <c r="M28" s="393"/>
      <c r="N28" s="394">
        <f>【交付申請】入力!M44</f>
        <v>0</v>
      </c>
      <c r="O28" s="389">
        <f>IF(【交付申請】入力!L51="","",【交付申請】入力!L51)</f>
        <v>15</v>
      </c>
      <c r="P28" s="390"/>
    </row>
    <row r="29" spans="1:16" ht="17.25" customHeight="1" x14ac:dyDescent="0.15">
      <c r="A29" s="24"/>
      <c r="B29" s="384">
        <f>IF(【交付申請】入力!A52="","",【交付申請】入力!A52)</f>
        <v>45818</v>
      </c>
      <c r="C29" s="385"/>
      <c r="D29" s="386"/>
      <c r="E29" s="375" t="str">
        <f>IF(【交付申請】入力!B52="","",【交付申請】入力!B52)</f>
        <v>救命訓練</v>
      </c>
      <c r="F29" s="376"/>
      <c r="G29" s="376"/>
      <c r="H29" s="376" t="str">
        <f>IF(【交付申請】入力!G45="","",【交付申請】入力!G45)</f>
        <v/>
      </c>
      <c r="I29" s="376"/>
      <c r="J29" s="377"/>
      <c r="K29" s="375" t="str">
        <f>IF(【交付申請】入力!K52="","",【交付申請】入力!K52)</f>
        <v>○○集会所</v>
      </c>
      <c r="L29" s="376"/>
      <c r="M29" s="376"/>
      <c r="N29" s="377">
        <f>【交付申請】入力!M45</f>
        <v>0</v>
      </c>
      <c r="O29" s="387">
        <f>IF(【交付申請】入力!L52="","",【交付申請】入力!L52)</f>
        <v>50</v>
      </c>
      <c r="P29" s="388"/>
    </row>
    <row r="30" spans="1:16" ht="17.25" customHeight="1" x14ac:dyDescent="0.15">
      <c r="A30" s="24"/>
      <c r="B30" s="384">
        <f>IF(【交付申請】入力!A53="","",【交付申請】入力!A53)</f>
        <v>45911</v>
      </c>
      <c r="C30" s="385"/>
      <c r="D30" s="386"/>
      <c r="E30" s="375" t="str">
        <f>IF(【交付申請】入力!B53="","",【交付申請】入力!B53)</f>
        <v>初期消火・情報伝達・避難誘導訓練</v>
      </c>
      <c r="F30" s="376"/>
      <c r="G30" s="376"/>
      <c r="H30" s="376" t="str">
        <f>IF(【交付申請】入力!G46="","",【交付申請】入力!G46)</f>
        <v/>
      </c>
      <c r="I30" s="376"/>
      <c r="J30" s="377"/>
      <c r="K30" s="375" t="str">
        <f>IF(【交付申請】入力!K53="","",【交付申請】入力!K53)</f>
        <v>○○公園</v>
      </c>
      <c r="L30" s="376"/>
      <c r="M30" s="376"/>
      <c r="N30" s="377">
        <f>【交付申請】入力!M46</f>
        <v>0</v>
      </c>
      <c r="O30" s="387">
        <f>IF(【交付申請】入力!L53="","",【交付申請】入力!L53)</f>
        <v>80</v>
      </c>
      <c r="P30" s="388"/>
    </row>
    <row r="31" spans="1:16" ht="17.25" customHeight="1" x14ac:dyDescent="0.15">
      <c r="A31" s="24"/>
      <c r="B31" s="384">
        <f>IF(【交付申請】入力!A54="","",【交付申請】入力!A54)</f>
        <v>46002</v>
      </c>
      <c r="C31" s="385"/>
      <c r="D31" s="386"/>
      <c r="E31" s="372" t="str">
        <f>IF(【交付申請】入力!B54="","",【交付申請】入力!B54)</f>
        <v>炊き出し訓練</v>
      </c>
      <c r="F31" s="373"/>
      <c r="G31" s="373"/>
      <c r="H31" s="373" t="str">
        <f>IF(【交付申請】入力!G47="","",【交付申請】入力!G47)</f>
        <v/>
      </c>
      <c r="I31" s="373"/>
      <c r="J31" s="374"/>
      <c r="K31" s="372" t="str">
        <f>IF(【交付申請】入力!K54="","",【交付申請】入力!K54)</f>
        <v>○○集会所</v>
      </c>
      <c r="L31" s="373"/>
      <c r="M31" s="373"/>
      <c r="N31" s="374">
        <f>【交付申請】入力!M47</f>
        <v>0</v>
      </c>
      <c r="O31" s="387">
        <f>IF(【交付申請】入力!L54="","",【交付申請】入力!L54)</f>
        <v>70</v>
      </c>
      <c r="P31" s="388"/>
    </row>
    <row r="32" spans="1:16" ht="17.25" customHeight="1" x14ac:dyDescent="0.15">
      <c r="A32" s="24"/>
      <c r="B32" s="384">
        <f>IF(【交付申請】入力!A55="","",【交付申請】入力!A55)</f>
        <v>45674</v>
      </c>
      <c r="C32" s="385"/>
      <c r="D32" s="386"/>
      <c r="E32" s="375" t="str">
        <f>IF(【交付申請】入力!B55="","",【交付申請】入力!B55)</f>
        <v>出前講座（防災対策）</v>
      </c>
      <c r="F32" s="376"/>
      <c r="G32" s="376"/>
      <c r="H32" s="376" t="str">
        <f>IF(【交付申請】入力!G48="","",【交付申請】入力!G48)</f>
        <v/>
      </c>
      <c r="I32" s="376"/>
      <c r="J32" s="377"/>
      <c r="K32" s="375" t="str">
        <f>IF(【交付申請】入力!K55="","",【交付申請】入力!K55)</f>
        <v>○○集会所</v>
      </c>
      <c r="L32" s="376"/>
      <c r="M32" s="376"/>
      <c r="N32" s="377">
        <f>【交付申請】入力!M48</f>
        <v>0</v>
      </c>
      <c r="O32" s="387">
        <f>IF(【交付申請】入力!L55="","",【交付申請】入力!L55)</f>
        <v>60</v>
      </c>
      <c r="P32" s="388"/>
    </row>
    <row r="33" spans="1:16" ht="17.25" customHeight="1" x14ac:dyDescent="0.15">
      <c r="A33" s="402" t="s">
        <v>21</v>
      </c>
      <c r="B33" s="384" t="str">
        <f>IF(【交付申請】入力!A56="","",【交付申請】入力!A56)</f>
        <v/>
      </c>
      <c r="C33" s="385"/>
      <c r="D33" s="386"/>
      <c r="E33" s="375" t="str">
        <f>IF(【交付申請】入力!B56="","",【交付申請】入力!B56)</f>
        <v/>
      </c>
      <c r="F33" s="376"/>
      <c r="G33" s="376"/>
      <c r="H33" s="376" t="str">
        <f>IF(【交付申請】入力!G49="","",【交付申請】入力!G49)</f>
        <v/>
      </c>
      <c r="I33" s="376"/>
      <c r="J33" s="377"/>
      <c r="K33" s="375" t="str">
        <f>IF(【交付申請】入力!K56="","",【交付申請】入力!K56)</f>
        <v/>
      </c>
      <c r="L33" s="376"/>
      <c r="M33" s="376"/>
      <c r="N33" s="377">
        <f>【交付申請】入力!M49</f>
        <v>0</v>
      </c>
      <c r="O33" s="387" t="str">
        <f>IF(【交付申請】入力!L56="","",【交付申請】入力!L56)</f>
        <v/>
      </c>
      <c r="P33" s="388"/>
    </row>
    <row r="34" spans="1:16" ht="17.25" customHeight="1" x14ac:dyDescent="0.15">
      <c r="A34" s="402"/>
      <c r="B34" s="384" t="str">
        <f>IF(【交付申請】入力!A57="","",【交付申請】入力!A57)</f>
        <v/>
      </c>
      <c r="C34" s="385"/>
      <c r="D34" s="386"/>
      <c r="E34" s="375" t="str">
        <f>IF(【交付申請】入力!B57="","",【交付申請】入力!B57)</f>
        <v/>
      </c>
      <c r="F34" s="376"/>
      <c r="G34" s="376"/>
      <c r="H34" s="376" t="str">
        <f>IF(【交付申請】入力!G50="","",【交付申請】入力!G50)</f>
        <v/>
      </c>
      <c r="I34" s="376"/>
      <c r="J34" s="377"/>
      <c r="K34" s="375" t="str">
        <f>IF(【交付申請】入力!K57="","",【交付申請】入力!K57)</f>
        <v/>
      </c>
      <c r="L34" s="376"/>
      <c r="M34" s="376"/>
      <c r="N34" s="377">
        <f>【交付申請】入力!M50</f>
        <v>0</v>
      </c>
      <c r="O34" s="387" t="str">
        <f>IF(【交付申請】入力!L57="","",【交付申請】入力!L57)</f>
        <v/>
      </c>
      <c r="P34" s="388"/>
    </row>
    <row r="35" spans="1:16" ht="17.25" customHeight="1" x14ac:dyDescent="0.15">
      <c r="A35" s="402"/>
      <c r="B35" s="384" t="str">
        <f>IF(【交付申請】入力!A58="","",【交付申請】入力!A58)</f>
        <v/>
      </c>
      <c r="C35" s="385"/>
      <c r="D35" s="386"/>
      <c r="E35" s="372" t="str">
        <f>IF(【交付申請】入力!B58="","",【交付申請】入力!B58)</f>
        <v/>
      </c>
      <c r="F35" s="373"/>
      <c r="G35" s="373"/>
      <c r="H35" s="373" t="str">
        <f>IF(【交付申請】入力!G51="","",【交付申請】入力!G51)</f>
        <v/>
      </c>
      <c r="I35" s="373"/>
      <c r="J35" s="374"/>
      <c r="K35" s="372" t="str">
        <f>IF(【交付申請】入力!K58="","",【交付申請】入力!K58)</f>
        <v/>
      </c>
      <c r="L35" s="373"/>
      <c r="M35" s="373"/>
      <c r="N35" s="374">
        <f>【交付申請】入力!M51</f>
        <v>0</v>
      </c>
      <c r="O35" s="387" t="str">
        <f>IF(【交付申請】入力!L58="","",【交付申請】入力!L58)</f>
        <v/>
      </c>
      <c r="P35" s="388"/>
    </row>
    <row r="36" spans="1:16" ht="17.25" customHeight="1" x14ac:dyDescent="0.15">
      <c r="A36" s="402"/>
      <c r="B36" s="384" t="str">
        <f>IF(【交付申請】入力!A59="","",【交付申請】入力!A59)</f>
        <v/>
      </c>
      <c r="C36" s="385"/>
      <c r="D36" s="386"/>
      <c r="E36" s="372" t="str">
        <f>IF(【交付申請】入力!B59="","",【交付申請】入力!B59)</f>
        <v/>
      </c>
      <c r="F36" s="373"/>
      <c r="G36" s="373"/>
      <c r="H36" s="373" t="str">
        <f>IF(【交付申請】入力!G52="","",【交付申請】入力!G52)</f>
        <v/>
      </c>
      <c r="I36" s="373"/>
      <c r="J36" s="374"/>
      <c r="K36" s="372" t="str">
        <f>IF(【交付申請】入力!K59="","",【交付申請】入力!K59)</f>
        <v/>
      </c>
      <c r="L36" s="373"/>
      <c r="M36" s="373"/>
      <c r="N36" s="374">
        <f>【交付申請】入力!M52</f>
        <v>0</v>
      </c>
      <c r="O36" s="387" t="str">
        <f>IF(【交付申請】入力!L59="","",【交付申請】入力!L59)</f>
        <v/>
      </c>
      <c r="P36" s="388"/>
    </row>
    <row r="37" spans="1:16" ht="17.25" customHeight="1" x14ac:dyDescent="0.15">
      <c r="A37" s="402"/>
      <c r="B37" s="384" t="str">
        <f>IF(【交付申請】入力!A60="","",【交付申請】入力!A60)</f>
        <v/>
      </c>
      <c r="C37" s="385"/>
      <c r="D37" s="386"/>
      <c r="E37" s="375" t="str">
        <f>IF(【交付申請】入力!B60="","",【交付申請】入力!B60)</f>
        <v/>
      </c>
      <c r="F37" s="376"/>
      <c r="G37" s="376"/>
      <c r="H37" s="376" t="str">
        <f>IF(【交付申請】入力!G53="","",【交付申請】入力!G53)</f>
        <v/>
      </c>
      <c r="I37" s="376"/>
      <c r="J37" s="377"/>
      <c r="K37" s="375" t="str">
        <f>IF(【交付申請】入力!K60="","",【交付申請】入力!K60)</f>
        <v/>
      </c>
      <c r="L37" s="376"/>
      <c r="M37" s="376"/>
      <c r="N37" s="377">
        <f>【交付申請】入力!M53</f>
        <v>0</v>
      </c>
      <c r="O37" s="387" t="str">
        <f>IF(【交付申請】入力!L60="","",【交付申請】入力!L60)</f>
        <v/>
      </c>
      <c r="P37" s="388"/>
    </row>
    <row r="38" spans="1:16" ht="17.25" customHeight="1" x14ac:dyDescent="0.15">
      <c r="A38" s="402"/>
      <c r="B38" s="384" t="str">
        <f>IF(【交付申請】入力!A61="","",【交付申請】入力!A61)</f>
        <v/>
      </c>
      <c r="C38" s="385"/>
      <c r="D38" s="386"/>
      <c r="E38" s="375" t="str">
        <f>IF(【交付申請】入力!B61="","",【交付申請】入力!B61)</f>
        <v/>
      </c>
      <c r="F38" s="376"/>
      <c r="G38" s="376"/>
      <c r="H38" s="376" t="str">
        <f>IF(【交付申請】入力!G54="","",【交付申請】入力!G54)</f>
        <v/>
      </c>
      <c r="I38" s="376"/>
      <c r="J38" s="377"/>
      <c r="K38" s="375" t="str">
        <f>IF(【交付申請】入力!K61="","",【交付申請】入力!K61)</f>
        <v/>
      </c>
      <c r="L38" s="376"/>
      <c r="M38" s="376"/>
      <c r="N38" s="377">
        <f>【交付申請】入力!M54</f>
        <v>0</v>
      </c>
      <c r="O38" s="387" t="str">
        <f>IF(【交付申請】入力!L61="","",【交付申請】入力!L61)</f>
        <v/>
      </c>
      <c r="P38" s="388"/>
    </row>
    <row r="39" spans="1:16" ht="17.25" customHeight="1" x14ac:dyDescent="0.15">
      <c r="A39" s="402"/>
      <c r="B39" s="384" t="str">
        <f>IF(【交付申請】入力!A62="","",【交付申請】入力!A62)</f>
        <v/>
      </c>
      <c r="C39" s="385"/>
      <c r="D39" s="386"/>
      <c r="E39" s="372" t="str">
        <f>IF(【交付申請】入力!B62="","",【交付申請】入力!B62)</f>
        <v/>
      </c>
      <c r="F39" s="373"/>
      <c r="G39" s="373"/>
      <c r="H39" s="373" t="str">
        <f>IF(【交付申請】入力!G55="","",【交付申請】入力!G55)</f>
        <v/>
      </c>
      <c r="I39" s="373"/>
      <c r="J39" s="374"/>
      <c r="K39" s="372" t="str">
        <f>IF(【交付申請】入力!K62="","",【交付申請】入力!K62)</f>
        <v/>
      </c>
      <c r="L39" s="373"/>
      <c r="M39" s="373"/>
      <c r="N39" s="374">
        <f>【交付申請】入力!M55</f>
        <v>0</v>
      </c>
      <c r="O39" s="387" t="str">
        <f>IF(【交付申請】入力!L62="","",【交付申請】入力!L62)</f>
        <v/>
      </c>
      <c r="P39" s="388"/>
    </row>
    <row r="40" spans="1:16" ht="17.25" customHeight="1" x14ac:dyDescent="0.15">
      <c r="A40" s="402"/>
      <c r="B40" s="384" t="str">
        <f>IF(【交付申請】入力!A63="","",【交付申請】入力!A63)</f>
        <v/>
      </c>
      <c r="C40" s="385"/>
      <c r="D40" s="386"/>
      <c r="E40" s="375" t="str">
        <f>IF(【交付申請】入力!B63="","",【交付申請】入力!B63)</f>
        <v/>
      </c>
      <c r="F40" s="376"/>
      <c r="G40" s="376"/>
      <c r="H40" s="376" t="str">
        <f>IF(【交付申請】入力!G56="","",【交付申請】入力!G56)</f>
        <v/>
      </c>
      <c r="I40" s="376"/>
      <c r="J40" s="377"/>
      <c r="K40" s="375" t="str">
        <f>IF(【交付申請】入力!K63="","",【交付申請】入力!K63)</f>
        <v/>
      </c>
      <c r="L40" s="376"/>
      <c r="M40" s="376"/>
      <c r="N40" s="377">
        <f>【交付申請】入力!M56</f>
        <v>0</v>
      </c>
      <c r="O40" s="387" t="str">
        <f>IF(【交付申請】入力!L63="","",【交付申請】入力!L63)</f>
        <v/>
      </c>
      <c r="P40" s="388"/>
    </row>
    <row r="41" spans="1:16" ht="17.25" customHeight="1" x14ac:dyDescent="0.15">
      <c r="A41" s="24"/>
      <c r="B41" s="384" t="str">
        <f>IF(【交付申請】入力!A64="","",【交付申請】入力!A64)</f>
        <v/>
      </c>
      <c r="C41" s="385"/>
      <c r="D41" s="386"/>
      <c r="E41" s="375" t="str">
        <f>IF(【交付申請】入力!B64="","",【交付申請】入力!B64)</f>
        <v/>
      </c>
      <c r="F41" s="376"/>
      <c r="G41" s="376"/>
      <c r="H41" s="376" t="str">
        <f>IF(【交付申請】入力!G57="","",【交付申請】入力!G57)</f>
        <v/>
      </c>
      <c r="I41" s="376"/>
      <c r="J41" s="377"/>
      <c r="K41" s="375" t="str">
        <f>IF(【交付申請】入力!K64="","",【交付申請】入力!K64)</f>
        <v/>
      </c>
      <c r="L41" s="376"/>
      <c r="M41" s="376"/>
      <c r="N41" s="377">
        <f>【交付申請】入力!M57</f>
        <v>0</v>
      </c>
      <c r="O41" s="387" t="str">
        <f>IF(【交付申請】入力!L64="","",【交付申請】入力!L64)</f>
        <v/>
      </c>
      <c r="P41" s="388"/>
    </row>
    <row r="42" spans="1:16" ht="17.25" customHeight="1" x14ac:dyDescent="0.15">
      <c r="A42" s="24"/>
      <c r="B42" s="384" t="str">
        <f>IF(【交付申請】入力!A65="","",【交付申請】入力!A65)</f>
        <v/>
      </c>
      <c r="C42" s="385"/>
      <c r="D42" s="386"/>
      <c r="E42" s="372" t="str">
        <f>IF(【交付申請】入力!B65="","",【交付申請】入力!B65)</f>
        <v/>
      </c>
      <c r="F42" s="373"/>
      <c r="G42" s="373"/>
      <c r="H42" s="373" t="str">
        <f>IF(【交付申請】入力!G58="","",【交付申請】入力!G58)</f>
        <v/>
      </c>
      <c r="I42" s="373"/>
      <c r="J42" s="374"/>
      <c r="K42" s="375" t="str">
        <f>IF(【交付申請】入力!K65="","",【交付申請】入力!K65)</f>
        <v/>
      </c>
      <c r="L42" s="376"/>
      <c r="M42" s="376"/>
      <c r="N42" s="377">
        <f>【交付申請】入力!M58</f>
        <v>0</v>
      </c>
      <c r="O42" s="387" t="str">
        <f>IF(【交付申請】入力!L65="","",【交付申請】入力!L65)</f>
        <v/>
      </c>
      <c r="P42" s="388"/>
    </row>
    <row r="43" spans="1:16" ht="17.25" customHeight="1" x14ac:dyDescent="0.15">
      <c r="A43" s="24"/>
      <c r="B43" s="384" t="str">
        <f>IF(【交付申請】入力!A66="","",【交付申請】入力!A66)</f>
        <v/>
      </c>
      <c r="C43" s="385"/>
      <c r="D43" s="386"/>
      <c r="E43" s="375" t="str">
        <f>IF(【交付申請】入力!B66="","",【交付申請】入力!B66)</f>
        <v/>
      </c>
      <c r="F43" s="376"/>
      <c r="G43" s="376"/>
      <c r="H43" s="376" t="str">
        <f>IF(【交付申請】入力!G59="","",【交付申請】入力!G59)</f>
        <v/>
      </c>
      <c r="I43" s="376"/>
      <c r="J43" s="377"/>
      <c r="K43" s="375" t="str">
        <f>IF(【交付申請】入力!K66="","",【交付申請】入力!K66)</f>
        <v/>
      </c>
      <c r="L43" s="376"/>
      <c r="M43" s="376"/>
      <c r="N43" s="377">
        <f>【交付申請】入力!M59</f>
        <v>0</v>
      </c>
      <c r="O43" s="387" t="str">
        <f>IF(【交付申請】入力!L66="","",【交付申請】入力!L66)</f>
        <v/>
      </c>
      <c r="P43" s="388"/>
    </row>
    <row r="44" spans="1:16" ht="17.25" customHeight="1" x14ac:dyDescent="0.15">
      <c r="A44" s="24"/>
      <c r="B44" s="384" t="str">
        <f>IF(【交付申請】入力!A67="","",【交付申請】入力!A67)</f>
        <v/>
      </c>
      <c r="C44" s="385"/>
      <c r="D44" s="386"/>
      <c r="E44" s="375" t="str">
        <f>IF(【交付申請】入力!B67="","",【交付申請】入力!B67)</f>
        <v/>
      </c>
      <c r="F44" s="376"/>
      <c r="G44" s="376"/>
      <c r="H44" s="376" t="str">
        <f>IF(【交付申請】入力!G60="","",【交付申請】入力!G60)</f>
        <v/>
      </c>
      <c r="I44" s="376"/>
      <c r="J44" s="377"/>
      <c r="K44" s="375" t="str">
        <f>IF(【交付申請】入力!K67="","",【交付申請】入力!K67)</f>
        <v/>
      </c>
      <c r="L44" s="376"/>
      <c r="M44" s="376"/>
      <c r="N44" s="377">
        <f>【交付申請】入力!M60</f>
        <v>0</v>
      </c>
      <c r="O44" s="387" t="str">
        <f>IF(【交付申請】入力!L67="","",【交付申請】入力!L67)</f>
        <v/>
      </c>
      <c r="P44" s="388"/>
    </row>
    <row r="45" spans="1:16" ht="17.25" customHeight="1" x14ac:dyDescent="0.15">
      <c r="A45" s="24"/>
      <c r="B45" s="384" t="str">
        <f>IF(【交付申請】入力!A68="","",【交付申請】入力!A68)</f>
        <v/>
      </c>
      <c r="C45" s="385"/>
      <c r="D45" s="386"/>
      <c r="E45" s="375" t="str">
        <f>IF(【交付申請】入力!B68="","",【交付申請】入力!B68)</f>
        <v/>
      </c>
      <c r="F45" s="376"/>
      <c r="G45" s="376"/>
      <c r="H45" s="376" t="str">
        <f>IF(【交付申請】入力!G61="","",【交付申請】入力!G61)</f>
        <v/>
      </c>
      <c r="I45" s="376"/>
      <c r="J45" s="377"/>
      <c r="K45" s="375" t="str">
        <f>IF(【交付申請】入力!K68="","",【交付申請】入力!K68)</f>
        <v/>
      </c>
      <c r="L45" s="376"/>
      <c r="M45" s="376"/>
      <c r="N45" s="377">
        <f>【交付申請】入力!M61</f>
        <v>0</v>
      </c>
      <c r="O45" s="387" t="str">
        <f>IF(【交付申請】入力!L68="","",【交付申請】入力!L68)</f>
        <v/>
      </c>
      <c r="P45" s="388"/>
    </row>
    <row r="46" spans="1:16" ht="17.25" customHeight="1" x14ac:dyDescent="0.15">
      <c r="A46" s="368" t="s">
        <v>205</v>
      </c>
      <c r="B46" s="369"/>
      <c r="C46" s="369"/>
      <c r="D46" s="369"/>
      <c r="E46" s="364" t="s">
        <v>206</v>
      </c>
      <c r="F46" s="364"/>
      <c r="G46" s="364"/>
      <c r="H46" s="364"/>
      <c r="I46" s="364"/>
      <c r="J46" s="364"/>
      <c r="K46" s="364"/>
      <c r="L46" s="364"/>
      <c r="M46" s="364"/>
      <c r="N46" s="364"/>
      <c r="O46" s="364"/>
      <c r="P46" s="365"/>
    </row>
    <row r="47" spans="1:16" ht="17.25" customHeight="1" x14ac:dyDescent="0.15">
      <c r="A47" s="84"/>
      <c r="B47" s="85"/>
      <c r="C47" s="85"/>
      <c r="D47" s="85"/>
      <c r="E47" s="366" t="s">
        <v>207</v>
      </c>
      <c r="F47" s="366"/>
      <c r="G47" s="366"/>
      <c r="H47" s="366"/>
      <c r="I47" s="366"/>
      <c r="J47" s="366"/>
      <c r="K47" s="366"/>
      <c r="L47" s="366"/>
      <c r="M47" s="366"/>
      <c r="N47" s="366"/>
      <c r="O47" s="366"/>
      <c r="P47" s="367"/>
    </row>
  </sheetData>
  <sheetProtection algorithmName="SHA-512" hashValue="m5VPVy+uj7sjfs5usSnPpVJvjwLAevjJ+N7zAliaIAk18bECfle3c57FIe4pQyhYwRFkYgtcFEFXQu/BJ82s4A==" saltValue="g2UYzVzL/rWmMrbZhcrN1w==" spinCount="100000" sheet="1" selectLockedCells="1"/>
  <mergeCells count="150">
    <mergeCell ref="D2:M3"/>
    <mergeCell ref="B13:D13"/>
    <mergeCell ref="E13:J13"/>
    <mergeCell ref="B39:D39"/>
    <mergeCell ref="B27:D27"/>
    <mergeCell ref="F8:H8"/>
    <mergeCell ref="F9:H9"/>
    <mergeCell ref="B30:D30"/>
    <mergeCell ref="E30:J30"/>
    <mergeCell ref="F10:H10"/>
    <mergeCell ref="F11:H11"/>
    <mergeCell ref="F12:H12"/>
    <mergeCell ref="A8:E12"/>
    <mergeCell ref="I8:P8"/>
    <mergeCell ref="I9:P9"/>
    <mergeCell ref="I11:P11"/>
    <mergeCell ref="I12:P12"/>
    <mergeCell ref="A16:A23"/>
    <mergeCell ref="A33:A40"/>
    <mergeCell ref="B14:D14"/>
    <mergeCell ref="B15:D15"/>
    <mergeCell ref="B16:D16"/>
    <mergeCell ref="O20:P20"/>
    <mergeCell ref="O21:P21"/>
    <mergeCell ref="O22:P22"/>
    <mergeCell ref="O23:P23"/>
    <mergeCell ref="E25:J25"/>
    <mergeCell ref="E26:J26"/>
    <mergeCell ref="E20:J20"/>
    <mergeCell ref="E21:J21"/>
    <mergeCell ref="E22:J22"/>
    <mergeCell ref="E23:J23"/>
    <mergeCell ref="E24:J24"/>
    <mergeCell ref="O24:P24"/>
    <mergeCell ref="O25:P25"/>
    <mergeCell ref="O26:P26"/>
    <mergeCell ref="K26:N26"/>
    <mergeCell ref="B17:D17"/>
    <mergeCell ref="B18:D18"/>
    <mergeCell ref="B26:D26"/>
    <mergeCell ref="B33:D33"/>
    <mergeCell ref="E33:J33"/>
    <mergeCell ref="B34:D34"/>
    <mergeCell ref="K18:N18"/>
    <mergeCell ref="K19:N19"/>
    <mergeCell ref="B31:D31"/>
    <mergeCell ref="E31:J31"/>
    <mergeCell ref="B32:D32"/>
    <mergeCell ref="E32:J32"/>
    <mergeCell ref="K28:N28"/>
    <mergeCell ref="K29:N29"/>
    <mergeCell ref="K30:N30"/>
    <mergeCell ref="K31:N31"/>
    <mergeCell ref="B19:D19"/>
    <mergeCell ref="B20:D20"/>
    <mergeCell ref="B21:D21"/>
    <mergeCell ref="B28:D28"/>
    <mergeCell ref="E28:J28"/>
    <mergeCell ref="B29:D29"/>
    <mergeCell ref="E29:J29"/>
    <mergeCell ref="B22:D22"/>
    <mergeCell ref="B25:D25"/>
    <mergeCell ref="O40:P40"/>
    <mergeCell ref="B37:D37"/>
    <mergeCell ref="E37:J37"/>
    <mergeCell ref="B38:D38"/>
    <mergeCell ref="E38:J38"/>
    <mergeCell ref="O37:P37"/>
    <mergeCell ref="O38:P38"/>
    <mergeCell ref="B35:D35"/>
    <mergeCell ref="E35:J35"/>
    <mergeCell ref="B36:D36"/>
    <mergeCell ref="E36:J36"/>
    <mergeCell ref="O35:P35"/>
    <mergeCell ref="O36:P36"/>
    <mergeCell ref="E34:J34"/>
    <mergeCell ref="O33:P33"/>
    <mergeCell ref="E27:J27"/>
    <mergeCell ref="K43:N43"/>
    <mergeCell ref="K44:N44"/>
    <mergeCell ref="K45:N45"/>
    <mergeCell ref="O17:P17"/>
    <mergeCell ref="O18:P18"/>
    <mergeCell ref="O19:P19"/>
    <mergeCell ref="B45:D45"/>
    <mergeCell ref="E45:J45"/>
    <mergeCell ref="K42:N42"/>
    <mergeCell ref="O42:P42"/>
    <mergeCell ref="O34:P34"/>
    <mergeCell ref="K33:N33"/>
    <mergeCell ref="K34:N34"/>
    <mergeCell ref="K35:N35"/>
    <mergeCell ref="K32:N32"/>
    <mergeCell ref="O27:P27"/>
    <mergeCell ref="O45:P45"/>
    <mergeCell ref="K27:N27"/>
    <mergeCell ref="E39:J39"/>
    <mergeCell ref="B40:D40"/>
    <mergeCell ref="E40:J40"/>
    <mergeCell ref="O39:P39"/>
    <mergeCell ref="B23:D23"/>
    <mergeCell ref="B24:D24"/>
    <mergeCell ref="A6:C6"/>
    <mergeCell ref="O13:P13"/>
    <mergeCell ref="O14:P14"/>
    <mergeCell ref="O15:P15"/>
    <mergeCell ref="O16:P16"/>
    <mergeCell ref="B43:D43"/>
    <mergeCell ref="E43:J43"/>
    <mergeCell ref="B44:D44"/>
    <mergeCell ref="E44:J44"/>
    <mergeCell ref="O43:P43"/>
    <mergeCell ref="O44:P44"/>
    <mergeCell ref="B41:D41"/>
    <mergeCell ref="E41:J41"/>
    <mergeCell ref="B42:D42"/>
    <mergeCell ref="E42:J42"/>
    <mergeCell ref="O41:P41"/>
    <mergeCell ref="K15:N15"/>
    <mergeCell ref="K16:N16"/>
    <mergeCell ref="K17:N17"/>
    <mergeCell ref="O28:P28"/>
    <mergeCell ref="O29:P29"/>
    <mergeCell ref="O30:P30"/>
    <mergeCell ref="O31:P31"/>
    <mergeCell ref="O32:P32"/>
    <mergeCell ref="E46:P46"/>
    <mergeCell ref="E47:P47"/>
    <mergeCell ref="A46:D46"/>
    <mergeCell ref="I10:L10"/>
    <mergeCell ref="K36:N36"/>
    <mergeCell ref="K37:N37"/>
    <mergeCell ref="K38:N38"/>
    <mergeCell ref="K39:N39"/>
    <mergeCell ref="K40:N40"/>
    <mergeCell ref="K41:N41"/>
    <mergeCell ref="K20:N20"/>
    <mergeCell ref="K21:N21"/>
    <mergeCell ref="K22:N22"/>
    <mergeCell ref="K23:N23"/>
    <mergeCell ref="K24:N24"/>
    <mergeCell ref="K25:N25"/>
    <mergeCell ref="E19:J19"/>
    <mergeCell ref="E14:J14"/>
    <mergeCell ref="E15:J15"/>
    <mergeCell ref="E16:J16"/>
    <mergeCell ref="E17:J17"/>
    <mergeCell ref="E18:J18"/>
    <mergeCell ref="K13:N13"/>
    <mergeCell ref="K14:N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0AE8-A81D-4E44-B43D-6B73EE2A7C67}">
  <sheetPr>
    <tabColor rgb="FF92D050"/>
  </sheetPr>
  <dimension ref="A1:P32"/>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5" customHeight="1" x14ac:dyDescent="0.15">
      <c r="A1" s="1" t="s">
        <v>30</v>
      </c>
    </row>
    <row r="2" spans="1:16" ht="15" customHeight="1" x14ac:dyDescent="0.15">
      <c r="A2" s="419" t="str">
        <f>CONCATENATE("令和",IF(【交付申請】入力!$D$6=0,"　　",【交付申請】入力!$D$6),"年度")</f>
        <v>令和7年度</v>
      </c>
      <c r="B2" s="419"/>
      <c r="C2" s="419"/>
      <c r="D2" s="419"/>
      <c r="E2" s="12"/>
      <c r="F2" s="399" t="s">
        <v>31</v>
      </c>
      <c r="G2" s="399"/>
      <c r="H2" s="399"/>
      <c r="I2" s="399"/>
      <c r="J2" s="399"/>
      <c r="K2" s="399"/>
      <c r="L2" s="399"/>
      <c r="M2" s="399"/>
      <c r="N2" s="399"/>
      <c r="O2" s="399"/>
    </row>
    <row r="3" spans="1:16" ht="15" customHeight="1" x14ac:dyDescent="0.15">
      <c r="A3" s="419"/>
      <c r="B3" s="419"/>
      <c r="C3" s="419"/>
      <c r="D3" s="419"/>
      <c r="E3" s="12"/>
      <c r="F3" s="399"/>
      <c r="G3" s="399"/>
      <c r="H3" s="399"/>
      <c r="I3" s="399"/>
      <c r="J3" s="399"/>
      <c r="K3" s="399"/>
      <c r="L3" s="399"/>
      <c r="M3" s="399"/>
      <c r="N3" s="399"/>
      <c r="O3" s="399"/>
    </row>
    <row r="4" spans="1:16" ht="15" customHeight="1" x14ac:dyDescent="0.15">
      <c r="J4" s="417" t="s">
        <v>32</v>
      </c>
      <c r="K4" s="417"/>
      <c r="L4" s="417" t="str">
        <f>IF(【交付申請】入力!$B$11=0,"",【交付申請】入力!$B$11)</f>
        <v>○○自主防災会</v>
      </c>
      <c r="M4" s="417"/>
      <c r="N4" s="417"/>
      <c r="O4" s="417"/>
      <c r="P4" s="417"/>
    </row>
    <row r="5" spans="1:16" ht="15" customHeight="1" x14ac:dyDescent="0.15">
      <c r="A5" s="418" t="s">
        <v>33</v>
      </c>
      <c r="B5" s="418"/>
      <c r="C5" s="418"/>
      <c r="D5" s="418"/>
    </row>
    <row r="6" spans="1:16" ht="15" customHeight="1" x14ac:dyDescent="0.15">
      <c r="A6" s="418"/>
      <c r="B6" s="418"/>
      <c r="C6" s="418"/>
      <c r="D6" s="418"/>
      <c r="E6" s="19"/>
      <c r="F6" s="5"/>
      <c r="G6" s="5"/>
      <c r="H6" s="8"/>
      <c r="I6" s="8"/>
      <c r="J6" s="8"/>
      <c r="K6" s="8"/>
    </row>
    <row r="7" spans="1:16" ht="18.75" customHeight="1" x14ac:dyDescent="0.15">
      <c r="A7" s="403" t="s">
        <v>34</v>
      </c>
      <c r="B7" s="403"/>
      <c r="C7" s="403"/>
      <c r="D7" s="403"/>
      <c r="E7" s="403" t="s">
        <v>36</v>
      </c>
      <c r="F7" s="403"/>
      <c r="G7" s="403"/>
      <c r="H7" s="403"/>
      <c r="I7" s="403"/>
      <c r="J7" s="403"/>
      <c r="K7" s="403" t="s">
        <v>35</v>
      </c>
      <c r="L7" s="403"/>
      <c r="M7" s="403"/>
      <c r="N7" s="403"/>
      <c r="O7" s="403"/>
      <c r="P7" s="403"/>
    </row>
    <row r="8" spans="1:16" ht="18.75" customHeight="1" x14ac:dyDescent="0.15">
      <c r="A8" s="403"/>
      <c r="B8" s="403"/>
      <c r="C8" s="403"/>
      <c r="D8" s="403"/>
      <c r="E8" s="403"/>
      <c r="F8" s="403"/>
      <c r="G8" s="403"/>
      <c r="H8" s="403"/>
      <c r="I8" s="403"/>
      <c r="J8" s="403"/>
      <c r="K8" s="407"/>
      <c r="L8" s="407"/>
      <c r="M8" s="407"/>
      <c r="N8" s="407"/>
      <c r="O8" s="407"/>
      <c r="P8" s="407"/>
    </row>
    <row r="9" spans="1:16" ht="18.75" customHeight="1" x14ac:dyDescent="0.15">
      <c r="A9" s="340" t="s">
        <v>37</v>
      </c>
      <c r="B9" s="340"/>
      <c r="C9" s="340"/>
      <c r="D9" s="340"/>
      <c r="E9" s="404">
        <f>様式4!D26</f>
        <v>42500</v>
      </c>
      <c r="F9" s="404"/>
      <c r="G9" s="404"/>
      <c r="H9" s="404"/>
      <c r="I9" s="404"/>
      <c r="J9" s="410"/>
      <c r="K9" s="368" t="s">
        <v>13</v>
      </c>
      <c r="L9" s="369"/>
      <c r="M9" s="28"/>
      <c r="N9" s="28"/>
      <c r="O9" s="28"/>
      <c r="P9" s="29"/>
    </row>
    <row r="10" spans="1:16" ht="18.75" customHeight="1" x14ac:dyDescent="0.15">
      <c r="A10" s="340"/>
      <c r="B10" s="340"/>
      <c r="C10" s="340"/>
      <c r="D10" s="340"/>
      <c r="E10" s="404"/>
      <c r="F10" s="404"/>
      <c r="G10" s="404"/>
      <c r="H10" s="404"/>
      <c r="I10" s="404"/>
      <c r="J10" s="410"/>
      <c r="K10" s="411" t="s">
        <v>39</v>
      </c>
      <c r="L10" s="412"/>
      <c r="M10" s="20"/>
      <c r="N10" s="20"/>
      <c r="O10" s="20"/>
      <c r="P10" s="21"/>
    </row>
    <row r="11" spans="1:16" ht="18.75" customHeight="1" x14ac:dyDescent="0.15">
      <c r="A11" s="340"/>
      <c r="B11" s="340"/>
      <c r="C11" s="340"/>
      <c r="D11" s="340"/>
      <c r="E11" s="404"/>
      <c r="F11" s="404"/>
      <c r="G11" s="404"/>
      <c r="H11" s="404"/>
      <c r="I11" s="404"/>
      <c r="J11" s="410"/>
      <c r="K11" s="411" t="s">
        <v>268</v>
      </c>
      <c r="L11" s="412"/>
      <c r="M11" s="416" t="str">
        <f>IF(【交付申請】入力!$L$19=1,様式4!D10,"")</f>
        <v/>
      </c>
      <c r="N11" s="416"/>
      <c r="O11" s="20" t="s">
        <v>7</v>
      </c>
      <c r="P11" s="21"/>
    </row>
    <row r="12" spans="1:16" ht="18.75" customHeight="1" x14ac:dyDescent="0.15">
      <c r="A12" s="340"/>
      <c r="B12" s="340"/>
      <c r="C12" s="340"/>
      <c r="D12" s="340"/>
      <c r="E12" s="404"/>
      <c r="F12" s="404"/>
      <c r="G12" s="404"/>
      <c r="H12" s="404"/>
      <c r="I12" s="404"/>
      <c r="J12" s="410"/>
      <c r="K12" s="411" t="s">
        <v>269</v>
      </c>
      <c r="L12" s="412"/>
      <c r="M12" s="416">
        <f>IF(【交付申請】入力!$L$19=2,様式4!D16,"")</f>
        <v>15000</v>
      </c>
      <c r="N12" s="416"/>
      <c r="O12" s="20" t="s">
        <v>7</v>
      </c>
      <c r="P12" s="21"/>
    </row>
    <row r="13" spans="1:16" ht="18.75" customHeight="1" x14ac:dyDescent="0.15">
      <c r="A13" s="340"/>
      <c r="B13" s="340"/>
      <c r="C13" s="340"/>
      <c r="D13" s="340"/>
      <c r="E13" s="404"/>
      <c r="F13" s="404"/>
      <c r="G13" s="404"/>
      <c r="H13" s="404"/>
      <c r="I13" s="404"/>
      <c r="J13" s="410"/>
      <c r="K13" s="414" t="s">
        <v>270</v>
      </c>
      <c r="L13" s="415"/>
      <c r="M13" s="413">
        <f>IF(【交付申請】入力!$L$19=2,様式4!D21,"")</f>
        <v>27500</v>
      </c>
      <c r="N13" s="413"/>
      <c r="O13" s="22" t="s">
        <v>7</v>
      </c>
      <c r="P13" s="18"/>
    </row>
    <row r="14" spans="1:16" ht="18.75" customHeight="1" x14ac:dyDescent="0.15">
      <c r="A14" s="340" t="s">
        <v>243</v>
      </c>
      <c r="B14" s="340"/>
      <c r="C14" s="340"/>
      <c r="D14" s="340"/>
      <c r="E14" s="404">
        <f>IF(【交付申請】入力!B87=0,"",【交付申請】入力!B87)</f>
        <v>1000</v>
      </c>
      <c r="F14" s="404"/>
      <c r="G14" s="404"/>
      <c r="H14" s="404"/>
      <c r="I14" s="404"/>
      <c r="J14" s="404"/>
      <c r="K14" s="408" t="s">
        <v>14</v>
      </c>
      <c r="L14" s="408"/>
      <c r="M14" s="408"/>
      <c r="N14" s="408"/>
      <c r="O14" s="408"/>
      <c r="P14" s="408"/>
    </row>
    <row r="15" spans="1:16" ht="18.75" customHeight="1" x14ac:dyDescent="0.15">
      <c r="A15" s="340"/>
      <c r="B15" s="340"/>
      <c r="C15" s="340"/>
      <c r="D15" s="340"/>
      <c r="E15" s="404"/>
      <c r="F15" s="404"/>
      <c r="G15" s="404"/>
      <c r="H15" s="404"/>
      <c r="I15" s="404"/>
      <c r="J15" s="404"/>
      <c r="K15" s="409"/>
      <c r="L15" s="409"/>
      <c r="M15" s="409"/>
      <c r="N15" s="409"/>
      <c r="O15" s="409"/>
      <c r="P15" s="409"/>
    </row>
    <row r="16" spans="1:16" ht="18.75" customHeight="1" x14ac:dyDescent="0.15">
      <c r="A16" s="403" t="s">
        <v>38</v>
      </c>
      <c r="B16" s="403"/>
      <c r="C16" s="403"/>
      <c r="D16" s="403"/>
      <c r="E16" s="404">
        <f>IF(SUM(E9:J15)=0,"",SUM(E9:J15))</f>
        <v>43500</v>
      </c>
      <c r="F16" s="404"/>
      <c r="G16" s="404"/>
      <c r="H16" s="404"/>
      <c r="I16" s="404"/>
      <c r="J16" s="404"/>
      <c r="K16" s="342"/>
      <c r="L16" s="342"/>
      <c r="M16" s="342"/>
      <c r="N16" s="342"/>
      <c r="O16" s="342"/>
      <c r="P16" s="342"/>
    </row>
    <row r="17" spans="1:16" ht="18.75" customHeight="1" x14ac:dyDescent="0.15">
      <c r="A17" s="403"/>
      <c r="B17" s="403"/>
      <c r="C17" s="403"/>
      <c r="D17" s="403"/>
      <c r="E17" s="404"/>
      <c r="F17" s="404"/>
      <c r="G17" s="404"/>
      <c r="H17" s="404"/>
      <c r="I17" s="404"/>
      <c r="J17" s="404"/>
      <c r="K17" s="342"/>
      <c r="L17" s="342"/>
      <c r="M17" s="342"/>
      <c r="N17" s="342"/>
      <c r="O17" s="342"/>
      <c r="P17" s="342"/>
    </row>
    <row r="19" spans="1:16" ht="17.25" customHeight="1" x14ac:dyDescent="0.15">
      <c r="A19" s="418" t="s">
        <v>40</v>
      </c>
      <c r="B19" s="418"/>
      <c r="C19" s="418"/>
      <c r="D19" s="418"/>
    </row>
    <row r="20" spans="1:16" ht="17.25" customHeight="1" x14ac:dyDescent="0.15">
      <c r="A20" s="418"/>
      <c r="B20" s="418"/>
      <c r="C20" s="418"/>
      <c r="D20" s="418"/>
    </row>
    <row r="21" spans="1:16" ht="20.25" customHeight="1" x14ac:dyDescent="0.15">
      <c r="A21" s="403" t="s">
        <v>34</v>
      </c>
      <c r="B21" s="403"/>
      <c r="C21" s="403"/>
      <c r="D21" s="403"/>
      <c r="E21" s="403" t="s">
        <v>36</v>
      </c>
      <c r="F21" s="403"/>
      <c r="G21" s="403"/>
      <c r="H21" s="403"/>
      <c r="I21" s="403"/>
      <c r="J21" s="403"/>
      <c r="K21" s="403" t="s">
        <v>35</v>
      </c>
      <c r="L21" s="403"/>
      <c r="M21" s="403"/>
      <c r="N21" s="403"/>
      <c r="O21" s="403"/>
      <c r="P21" s="403"/>
    </row>
    <row r="22" spans="1:16" ht="20.25" customHeight="1" x14ac:dyDescent="0.15">
      <c r="A22" s="407"/>
      <c r="B22" s="407"/>
      <c r="C22" s="407"/>
      <c r="D22" s="407"/>
      <c r="E22" s="407"/>
      <c r="F22" s="407"/>
      <c r="G22" s="407"/>
      <c r="H22" s="407"/>
      <c r="I22" s="407"/>
      <c r="J22" s="407"/>
      <c r="K22" s="407"/>
      <c r="L22" s="407"/>
      <c r="M22" s="407"/>
      <c r="N22" s="407"/>
      <c r="O22" s="407"/>
      <c r="P22" s="407"/>
    </row>
    <row r="23" spans="1:16" ht="45" customHeight="1" x14ac:dyDescent="0.15">
      <c r="A23" s="340" t="str">
        <f>IF(【交付申請】入力!A98="","",【交付申請】入力!A98)</f>
        <v>消耗品費</v>
      </c>
      <c r="B23" s="340"/>
      <c r="C23" s="340"/>
      <c r="D23" s="340"/>
      <c r="E23" s="404">
        <f>IF(【交付申請】入力!B98="","",【交付申請】入力!B98)</f>
        <v>22500</v>
      </c>
      <c r="F23" s="404"/>
      <c r="G23" s="404"/>
      <c r="H23" s="404"/>
      <c r="I23" s="404"/>
      <c r="J23" s="404"/>
      <c r="K23" s="406" t="str">
        <f>IF(【交付申請】入力!F98="","",【交付申請】入力!F98)</f>
        <v>災害用保存水＠130×50本、災害用トイレ袋＠800×20袋</v>
      </c>
      <c r="L23" s="406"/>
      <c r="M23" s="406"/>
      <c r="N23" s="406"/>
      <c r="O23" s="406"/>
      <c r="P23" s="406"/>
    </row>
    <row r="24" spans="1:16" ht="45" customHeight="1" x14ac:dyDescent="0.15">
      <c r="A24" s="340" t="str">
        <f>IF(【交付申請】入力!A99="","",【交付申請】入力!A99)</f>
        <v>印刷費</v>
      </c>
      <c r="B24" s="340"/>
      <c r="C24" s="340"/>
      <c r="D24" s="340"/>
      <c r="E24" s="404">
        <f>IF(【交付申請】入力!B99="","",【交付申請】入力!B99)</f>
        <v>3000</v>
      </c>
      <c r="F24" s="404"/>
      <c r="G24" s="404"/>
      <c r="H24" s="404"/>
      <c r="I24" s="404"/>
      <c r="J24" s="404"/>
      <c r="K24" s="406" t="str">
        <f>IF(【交付申請】入力!F99="","",【交付申請】入力!F99)</f>
        <v>案内通知、資料コピー　＠10×300枚</v>
      </c>
      <c r="L24" s="406"/>
      <c r="M24" s="406"/>
      <c r="N24" s="406"/>
      <c r="O24" s="406"/>
      <c r="P24" s="406"/>
    </row>
    <row r="25" spans="1:16" ht="45" customHeight="1" x14ac:dyDescent="0.15">
      <c r="A25" s="340" t="str">
        <f>IF(【交付申請】入力!A100="","",【交付申請】入力!A100)</f>
        <v>備品購入費</v>
      </c>
      <c r="B25" s="340"/>
      <c r="C25" s="340"/>
      <c r="D25" s="340"/>
      <c r="E25" s="404">
        <f>IF(【交付申請】入力!B100="","",【交付申請】入力!B100)</f>
        <v>15000</v>
      </c>
      <c r="F25" s="404"/>
      <c r="G25" s="404"/>
      <c r="H25" s="404"/>
      <c r="I25" s="404"/>
      <c r="J25" s="404"/>
      <c r="K25" s="406" t="str">
        <f>IF(【交付申請】入力!F100="","",【交付申請】入力!F100)</f>
        <v>情報伝達用メガホン、強力ライト</v>
      </c>
      <c r="L25" s="406"/>
      <c r="M25" s="406"/>
      <c r="N25" s="406"/>
      <c r="O25" s="406"/>
      <c r="P25" s="406"/>
    </row>
    <row r="26" spans="1:16" ht="45" customHeight="1" x14ac:dyDescent="0.15">
      <c r="A26" s="340" t="str">
        <f>IF(【交付申請】入力!A101="","",【交付申請】入力!A101)</f>
        <v>訓練費</v>
      </c>
      <c r="B26" s="340"/>
      <c r="C26" s="340"/>
      <c r="D26" s="340"/>
      <c r="E26" s="404">
        <f>IF(【交付申請】入力!B101="","",【交付申請】入力!B101)</f>
        <v>3000</v>
      </c>
      <c r="F26" s="404"/>
      <c r="G26" s="404"/>
      <c r="H26" s="404"/>
      <c r="I26" s="404"/>
      <c r="J26" s="404"/>
      <c r="K26" s="406" t="str">
        <f>IF(【交付申請】入力!F101="","",【交付申請】入力!F101)</f>
        <v>お茶＠100×30本</v>
      </c>
      <c r="L26" s="406"/>
      <c r="M26" s="406"/>
      <c r="N26" s="406"/>
      <c r="O26" s="406"/>
      <c r="P26" s="406"/>
    </row>
    <row r="27" spans="1:16" ht="45" customHeight="1" x14ac:dyDescent="0.15">
      <c r="A27" s="340" t="str">
        <f>IF(【交付申請】入力!A102="","",【交付申請】入力!A102)</f>
        <v/>
      </c>
      <c r="B27" s="340"/>
      <c r="C27" s="340"/>
      <c r="D27" s="340"/>
      <c r="E27" s="404" t="str">
        <f>IF(【交付申請】入力!B102="","",【交付申請】入力!B102)</f>
        <v/>
      </c>
      <c r="F27" s="404"/>
      <c r="G27" s="404"/>
      <c r="H27" s="404"/>
      <c r="I27" s="404"/>
      <c r="J27" s="404"/>
      <c r="K27" s="406" t="str">
        <f>IF(【交付申請】入力!F102="","",【交付申請】入力!F102)</f>
        <v/>
      </c>
      <c r="L27" s="406"/>
      <c r="M27" s="406"/>
      <c r="N27" s="406"/>
      <c r="O27" s="406"/>
      <c r="P27" s="406"/>
    </row>
    <row r="28" spans="1:16" ht="45" customHeight="1" x14ac:dyDescent="0.15">
      <c r="A28" s="340" t="str">
        <f>IF(【交付申請】入力!A103="","",【交付申請】入力!A103)</f>
        <v/>
      </c>
      <c r="B28" s="340"/>
      <c r="C28" s="340"/>
      <c r="D28" s="340"/>
      <c r="E28" s="404" t="str">
        <f>IF(【交付申請】入力!B103="","",【交付申請】入力!B103)</f>
        <v/>
      </c>
      <c r="F28" s="404"/>
      <c r="G28" s="404"/>
      <c r="H28" s="404"/>
      <c r="I28" s="404"/>
      <c r="J28" s="404"/>
      <c r="K28" s="406" t="str">
        <f>IF(【交付申請】入力!F103="","",【交付申請】入力!F103)</f>
        <v/>
      </c>
      <c r="L28" s="406"/>
      <c r="M28" s="406"/>
      <c r="N28" s="406"/>
      <c r="O28" s="406"/>
      <c r="P28" s="406"/>
    </row>
    <row r="29" spans="1:16" ht="45" customHeight="1" x14ac:dyDescent="0.15">
      <c r="A29" s="340" t="str">
        <f>IF(【交付申請】入力!A104="","",【交付申請】入力!A104)</f>
        <v/>
      </c>
      <c r="B29" s="340"/>
      <c r="C29" s="340"/>
      <c r="D29" s="340"/>
      <c r="E29" s="404" t="str">
        <f>IF(【交付申請】入力!B104="","",【交付申請】入力!B104)</f>
        <v/>
      </c>
      <c r="F29" s="404"/>
      <c r="G29" s="404"/>
      <c r="H29" s="404"/>
      <c r="I29" s="404"/>
      <c r="J29" s="404"/>
      <c r="K29" s="406" t="str">
        <f>IF(【交付申請】入力!F104="","",【交付申請】入力!F104)</f>
        <v/>
      </c>
      <c r="L29" s="406"/>
      <c r="M29" s="406"/>
      <c r="N29" s="406"/>
      <c r="O29" s="406"/>
      <c r="P29" s="406"/>
    </row>
    <row r="30" spans="1:16" ht="45" customHeight="1" x14ac:dyDescent="0.15">
      <c r="A30" s="340" t="str">
        <f>IF(【交付申請】入力!A105="","",【交付申請】入力!A105)</f>
        <v/>
      </c>
      <c r="B30" s="340"/>
      <c r="C30" s="340"/>
      <c r="D30" s="340"/>
      <c r="E30" s="404" t="str">
        <f>IF(【交付申請】入力!B105="","",【交付申請】入力!B105)</f>
        <v/>
      </c>
      <c r="F30" s="404"/>
      <c r="G30" s="404"/>
      <c r="H30" s="404"/>
      <c r="I30" s="404"/>
      <c r="J30" s="404"/>
      <c r="K30" s="406" t="str">
        <f>IF(【交付申請】入力!F105="","",【交付申請】入力!F105)</f>
        <v/>
      </c>
      <c r="L30" s="406"/>
      <c r="M30" s="406"/>
      <c r="N30" s="406"/>
      <c r="O30" s="406"/>
      <c r="P30" s="406"/>
    </row>
    <row r="31" spans="1:16" ht="20.25" customHeight="1" x14ac:dyDescent="0.15">
      <c r="A31" s="403" t="s">
        <v>38</v>
      </c>
      <c r="B31" s="403"/>
      <c r="C31" s="403"/>
      <c r="D31" s="403"/>
      <c r="E31" s="404">
        <f>IF(SUM(E23:J28)=0,"",SUM(E23:J28))</f>
        <v>43500</v>
      </c>
      <c r="F31" s="404"/>
      <c r="G31" s="404"/>
      <c r="H31" s="404"/>
      <c r="I31" s="404"/>
      <c r="J31" s="404"/>
      <c r="K31" s="405"/>
      <c r="L31" s="405"/>
      <c r="M31" s="405"/>
      <c r="N31" s="405"/>
      <c r="O31" s="405"/>
      <c r="P31" s="405"/>
    </row>
    <row r="32" spans="1:16" ht="20.25" customHeight="1" x14ac:dyDescent="0.15">
      <c r="A32" s="403"/>
      <c r="B32" s="403"/>
      <c r="C32" s="403"/>
      <c r="D32" s="403"/>
      <c r="E32" s="404"/>
      <c r="F32" s="404"/>
      <c r="G32" s="404"/>
      <c r="H32" s="404"/>
      <c r="I32" s="404"/>
      <c r="J32" s="404"/>
      <c r="K32" s="405"/>
      <c r="L32" s="405"/>
      <c r="M32" s="405"/>
      <c r="N32" s="405"/>
      <c r="O32" s="405"/>
      <c r="P32" s="405"/>
    </row>
  </sheetData>
  <sheetProtection algorithmName="SHA-512" hashValue="J2vBiWrcXDiPknIwTs0EynGTG0hpB2UZfb06t6cdwpc0ckB2tgznCKNdyQCwMMNJypr59vtIHbNIOsXR7E3tsA==" saltValue="kJ1C26uW0nA1qxoPKEtGMw==" spinCount="100000" sheet="1" selectLockedCells="1"/>
  <mergeCells count="55">
    <mergeCell ref="A7:D8"/>
    <mergeCell ref="A26:D26"/>
    <mergeCell ref="E26:J26"/>
    <mergeCell ref="A23:D23"/>
    <mergeCell ref="E23:J23"/>
    <mergeCell ref="A9:D13"/>
    <mergeCell ref="E7:J8"/>
    <mergeCell ref="A19:D20"/>
    <mergeCell ref="A21:D22"/>
    <mergeCell ref="E21:J22"/>
    <mergeCell ref="J4:K4"/>
    <mergeCell ref="L4:P4"/>
    <mergeCell ref="A5:D6"/>
    <mergeCell ref="F2:O3"/>
    <mergeCell ref="A2:D3"/>
    <mergeCell ref="K7:P8"/>
    <mergeCell ref="E9:J13"/>
    <mergeCell ref="K9:L9"/>
    <mergeCell ref="K10:L10"/>
    <mergeCell ref="K11:L11"/>
    <mergeCell ref="K12:L12"/>
    <mergeCell ref="M13:N13"/>
    <mergeCell ref="K13:L13"/>
    <mergeCell ref="M11:N11"/>
    <mergeCell ref="M12:N12"/>
    <mergeCell ref="K21:P22"/>
    <mergeCell ref="A14:D15"/>
    <mergeCell ref="E14:J15"/>
    <mergeCell ref="K14:P15"/>
    <mergeCell ref="A16:D17"/>
    <mergeCell ref="E16:J17"/>
    <mergeCell ref="K16:P17"/>
    <mergeCell ref="K23:P23"/>
    <mergeCell ref="A24:D24"/>
    <mergeCell ref="E24:J24"/>
    <mergeCell ref="K24:P24"/>
    <mergeCell ref="A25:D25"/>
    <mergeCell ref="E25:J25"/>
    <mergeCell ref="K25:P25"/>
    <mergeCell ref="A31:D32"/>
    <mergeCell ref="E31:J32"/>
    <mergeCell ref="K31:P32"/>
    <mergeCell ref="K26:P26"/>
    <mergeCell ref="A27:D27"/>
    <mergeCell ref="E27:J27"/>
    <mergeCell ref="K27:P27"/>
    <mergeCell ref="A28:D28"/>
    <mergeCell ref="E28:J28"/>
    <mergeCell ref="K28:P28"/>
    <mergeCell ref="A29:D29"/>
    <mergeCell ref="E29:J29"/>
    <mergeCell ref="K29:P29"/>
    <mergeCell ref="A30:D30"/>
    <mergeCell ref="E30:J30"/>
    <mergeCell ref="K30:P3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D72D-CB6C-4ADE-A6DA-41559A7AE71C}">
  <sheetPr>
    <tabColor rgb="FF92D050"/>
  </sheetPr>
  <dimension ref="A1:P30"/>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7.25" customHeight="1" x14ac:dyDescent="0.15">
      <c r="A1" s="1" t="s">
        <v>41</v>
      </c>
    </row>
    <row r="2" spans="1:16" ht="17.25" customHeight="1" x14ac:dyDescent="0.15">
      <c r="B2" s="12"/>
      <c r="C2" s="12"/>
      <c r="D2" s="12"/>
      <c r="E2" s="460" t="s">
        <v>208</v>
      </c>
      <c r="F2" s="460"/>
      <c r="G2" s="460"/>
      <c r="H2" s="460"/>
      <c r="I2" s="460"/>
      <c r="J2" s="460"/>
      <c r="K2" s="460"/>
      <c r="L2" s="460"/>
      <c r="M2" s="12"/>
      <c r="N2" s="12"/>
      <c r="O2" s="12"/>
    </row>
    <row r="3" spans="1:16" ht="17.25" customHeight="1" x14ac:dyDescent="0.15">
      <c r="A3" s="12"/>
      <c r="B3" s="12"/>
      <c r="C3" s="12"/>
      <c r="D3" s="12"/>
      <c r="E3" s="461"/>
      <c r="F3" s="461"/>
      <c r="G3" s="461"/>
      <c r="H3" s="461"/>
      <c r="I3" s="461"/>
      <c r="J3" s="461"/>
      <c r="K3" s="461"/>
      <c r="L3" s="461"/>
      <c r="M3" s="12"/>
      <c r="N3" s="12"/>
      <c r="O3" s="12"/>
    </row>
    <row r="5" spans="1:16" ht="17.25" customHeight="1" x14ac:dyDescent="0.15">
      <c r="A5" s="125"/>
      <c r="B5" s="125"/>
      <c r="C5" s="125"/>
      <c r="D5" s="125"/>
    </row>
    <row r="6" spans="1:16" ht="17.25" customHeight="1" x14ac:dyDescent="0.15">
      <c r="A6" s="125"/>
      <c r="B6" s="125"/>
      <c r="C6" s="125"/>
      <c r="D6" s="125"/>
      <c r="E6" s="19"/>
      <c r="F6" s="5"/>
      <c r="G6" s="5"/>
      <c r="H6" s="8"/>
      <c r="I6" s="8"/>
      <c r="J6" s="8"/>
      <c r="K6" s="8"/>
    </row>
    <row r="7" spans="1:16" ht="18.75" customHeight="1" x14ac:dyDescent="0.15">
      <c r="A7" s="463" t="s">
        <v>161</v>
      </c>
      <c r="B7" s="464"/>
      <c r="C7" s="465"/>
      <c r="D7" s="463" t="s">
        <v>36</v>
      </c>
      <c r="E7" s="464"/>
      <c r="F7" s="464"/>
      <c r="G7" s="464"/>
      <c r="H7" s="463" t="s">
        <v>162</v>
      </c>
      <c r="I7" s="464"/>
      <c r="J7" s="464"/>
      <c r="K7" s="464"/>
      <c r="L7" s="464"/>
      <c r="M7" s="464"/>
      <c r="N7" s="464"/>
      <c r="O7" s="464"/>
      <c r="P7" s="465"/>
    </row>
    <row r="8" spans="1:16" ht="18.75" customHeight="1" x14ac:dyDescent="0.15">
      <c r="A8" s="466"/>
      <c r="B8" s="467"/>
      <c r="C8" s="468"/>
      <c r="D8" s="466"/>
      <c r="E8" s="467"/>
      <c r="F8" s="467"/>
      <c r="G8" s="467"/>
      <c r="H8" s="466"/>
      <c r="I8" s="467"/>
      <c r="J8" s="467"/>
      <c r="K8" s="467"/>
      <c r="L8" s="467"/>
      <c r="M8" s="467"/>
      <c r="N8" s="467"/>
      <c r="O8" s="467"/>
      <c r="P8" s="468"/>
    </row>
    <row r="9" spans="1:16" ht="18.75" customHeight="1" x14ac:dyDescent="0.15">
      <c r="A9" s="469"/>
      <c r="B9" s="470"/>
      <c r="C9" s="471"/>
      <c r="D9" s="469"/>
      <c r="E9" s="470"/>
      <c r="F9" s="470"/>
      <c r="G9" s="470"/>
      <c r="H9" s="466"/>
      <c r="I9" s="467"/>
      <c r="J9" s="467"/>
      <c r="K9" s="467"/>
      <c r="L9" s="467"/>
      <c r="M9" s="467"/>
      <c r="N9" s="467"/>
      <c r="O9" s="467"/>
      <c r="P9" s="468"/>
    </row>
    <row r="10" spans="1:16" ht="18.75" customHeight="1" x14ac:dyDescent="0.15">
      <c r="A10" s="429" t="s">
        <v>268</v>
      </c>
      <c r="B10" s="430"/>
      <c r="C10" s="431"/>
      <c r="D10" s="420" t="str">
        <f>IF(【交付申請】入力!L19=1,IF(K11+(【交付申請】入力!B15-50)*500&gt;K11,K11+(【交付申請】入力!B15-50)*500,K11),"")</f>
        <v/>
      </c>
      <c r="E10" s="421"/>
      <c r="F10" s="421"/>
      <c r="G10" s="421"/>
      <c r="H10" s="27"/>
      <c r="I10" s="28"/>
      <c r="J10" s="28"/>
      <c r="K10" s="28"/>
      <c r="L10" s="28"/>
      <c r="M10" s="28"/>
      <c r="N10" s="28"/>
      <c r="O10" s="28"/>
      <c r="P10" s="29"/>
    </row>
    <row r="11" spans="1:16" ht="18.75" customHeight="1" x14ac:dyDescent="0.15">
      <c r="A11" s="432"/>
      <c r="B11" s="433"/>
      <c r="C11" s="434"/>
      <c r="D11" s="423"/>
      <c r="E11" s="424"/>
      <c r="F11" s="424"/>
      <c r="G11" s="424"/>
      <c r="H11" s="459" t="s">
        <v>67</v>
      </c>
      <c r="I11" s="455"/>
      <c r="J11" s="20"/>
      <c r="K11" s="462">
        <v>100000</v>
      </c>
      <c r="L11" s="462"/>
      <c r="M11" s="462"/>
      <c r="N11" s="20"/>
      <c r="O11" s="20"/>
      <c r="P11" s="21"/>
    </row>
    <row r="12" spans="1:16" ht="18.75" customHeight="1" x14ac:dyDescent="0.15">
      <c r="A12" s="432"/>
      <c r="B12" s="433"/>
      <c r="C12" s="434"/>
      <c r="D12" s="423"/>
      <c r="E12" s="424"/>
      <c r="F12" s="424"/>
      <c r="G12" s="424"/>
      <c r="H12" s="13"/>
      <c r="I12" s="14"/>
      <c r="J12" s="14"/>
      <c r="K12" s="14"/>
      <c r="L12" s="14"/>
      <c r="M12" s="14"/>
      <c r="N12" s="14"/>
      <c r="O12" s="14"/>
      <c r="P12" s="15"/>
    </row>
    <row r="13" spans="1:16" ht="18.75" customHeight="1" x14ac:dyDescent="0.15">
      <c r="A13" s="432"/>
      <c r="B13" s="433"/>
      <c r="C13" s="434"/>
      <c r="D13" s="423"/>
      <c r="E13" s="424"/>
      <c r="F13" s="424"/>
      <c r="G13" s="424"/>
      <c r="H13" s="459" t="s">
        <v>274</v>
      </c>
      <c r="I13" s="455"/>
      <c r="J13" s="455" t="s">
        <v>44</v>
      </c>
      <c r="K13" s="455"/>
      <c r="L13" s="455"/>
      <c r="M13" s="14"/>
      <c r="N13" s="14"/>
      <c r="O13" s="9"/>
      <c r="P13" s="10"/>
    </row>
    <row r="14" spans="1:16" ht="18.75" customHeight="1" x14ac:dyDescent="0.15">
      <c r="A14" s="432"/>
      <c r="B14" s="433"/>
      <c r="C14" s="434"/>
      <c r="D14" s="423"/>
      <c r="E14" s="424"/>
      <c r="F14" s="424"/>
      <c r="G14" s="424"/>
      <c r="H14" s="459" t="s">
        <v>42</v>
      </c>
      <c r="I14" s="455"/>
      <c r="J14" s="455"/>
      <c r="K14" s="14" t="str">
        <f>IF(【交付申請】入力!L19=1,【交付申請】入力!$B$15,"")</f>
        <v/>
      </c>
      <c r="L14" s="472" t="s">
        <v>43</v>
      </c>
      <c r="M14" s="472"/>
      <c r="N14" s="472"/>
      <c r="O14" s="9"/>
      <c r="P14" s="10"/>
    </row>
    <row r="15" spans="1:16" ht="18.75" customHeight="1" x14ac:dyDescent="0.15">
      <c r="A15" s="435"/>
      <c r="B15" s="436"/>
      <c r="C15" s="437"/>
      <c r="D15" s="426"/>
      <c r="E15" s="427"/>
      <c r="F15" s="427"/>
      <c r="G15" s="427"/>
      <c r="H15" s="13"/>
      <c r="I15" s="14"/>
      <c r="J15" s="110"/>
      <c r="K15" s="110"/>
      <c r="L15" s="110"/>
      <c r="M15" s="110"/>
      <c r="N15" s="110"/>
      <c r="O15" s="110"/>
      <c r="P15" s="114"/>
    </row>
    <row r="16" spans="1:16" ht="18.75" customHeight="1" x14ac:dyDescent="0.15">
      <c r="A16" s="429" t="s">
        <v>269</v>
      </c>
      <c r="B16" s="430"/>
      <c r="C16" s="431"/>
      <c r="D16" s="420">
        <f>IF(【交付申請】入力!L15=0,"",IF(【交付申請】入力!$L$15=1,5000,IF(【交付申請】入力!$L$15=2,50000,【交付申請】入力!$B$15*100)))</f>
        <v>15000</v>
      </c>
      <c r="E16" s="421"/>
      <c r="F16" s="421"/>
      <c r="G16" s="421"/>
      <c r="H16" s="457" t="s">
        <v>67</v>
      </c>
      <c r="I16" s="458"/>
      <c r="J16" s="109"/>
      <c r="K16" s="456" t="s">
        <v>273</v>
      </c>
      <c r="L16" s="456"/>
      <c r="M16" s="456"/>
      <c r="N16" s="112"/>
      <c r="O16" s="112"/>
      <c r="P16" s="113"/>
    </row>
    <row r="17" spans="1:16" ht="18.75" customHeight="1" x14ac:dyDescent="0.15">
      <c r="A17" s="432"/>
      <c r="B17" s="433"/>
      <c r="C17" s="434"/>
      <c r="D17" s="423"/>
      <c r="E17" s="424"/>
      <c r="F17" s="424"/>
      <c r="G17" s="424"/>
      <c r="H17" s="124"/>
      <c r="I17" s="115"/>
      <c r="J17" s="115"/>
      <c r="K17" s="115"/>
      <c r="L17" s="115"/>
      <c r="M17" s="115"/>
      <c r="N17" s="115"/>
      <c r="O17" s="115"/>
      <c r="P17" s="116"/>
    </row>
    <row r="18" spans="1:16" ht="18.75" customHeight="1" x14ac:dyDescent="0.15">
      <c r="A18" s="432"/>
      <c r="B18" s="433"/>
      <c r="C18" s="434"/>
      <c r="D18" s="423"/>
      <c r="E18" s="424"/>
      <c r="F18" s="424"/>
      <c r="G18" s="424"/>
      <c r="H18" s="459" t="s">
        <v>274</v>
      </c>
      <c r="I18" s="455"/>
      <c r="J18" s="455" t="s">
        <v>44</v>
      </c>
      <c r="K18" s="455"/>
      <c r="L18" s="455"/>
      <c r="M18" s="110"/>
      <c r="N18" s="110"/>
      <c r="O18" s="115"/>
      <c r="P18" s="116"/>
    </row>
    <row r="19" spans="1:16" ht="18.75" customHeight="1" x14ac:dyDescent="0.15">
      <c r="A19" s="432"/>
      <c r="B19" s="433"/>
      <c r="C19" s="434"/>
      <c r="D19" s="423"/>
      <c r="E19" s="424"/>
      <c r="F19" s="424"/>
      <c r="G19" s="424"/>
      <c r="H19" s="453" t="s">
        <v>45</v>
      </c>
      <c r="I19" s="454"/>
      <c r="J19" s="454"/>
      <c r="K19" s="110">
        <f>IF(【交付申請】入力!$B$15=0,"",【交付申請】入力!$B$15)</f>
        <v>150</v>
      </c>
      <c r="L19" s="347" t="s">
        <v>46</v>
      </c>
      <c r="M19" s="347"/>
      <c r="N19" s="347"/>
      <c r="O19" s="115"/>
      <c r="P19" s="116"/>
    </row>
    <row r="20" spans="1:16" ht="18.75" customHeight="1" x14ac:dyDescent="0.15">
      <c r="A20" s="435"/>
      <c r="B20" s="436"/>
      <c r="C20" s="437"/>
      <c r="D20" s="426"/>
      <c r="E20" s="427"/>
      <c r="F20" s="427"/>
      <c r="G20" s="427"/>
      <c r="H20" s="450" t="s">
        <v>272</v>
      </c>
      <c r="I20" s="451"/>
      <c r="J20" s="451"/>
      <c r="K20" s="451"/>
      <c r="L20" s="451"/>
      <c r="M20" s="451"/>
      <c r="N20" s="451"/>
      <c r="O20" s="451"/>
      <c r="P20" s="452"/>
    </row>
    <row r="21" spans="1:16" ht="18.75" customHeight="1" x14ac:dyDescent="0.15">
      <c r="A21" s="429" t="s">
        <v>270</v>
      </c>
      <c r="B21" s="430"/>
      <c r="C21" s="431"/>
      <c r="D21" s="420">
        <f>IFERROR(IF(【交付申請】入力!L19=2,I23*100,""),"")</f>
        <v>27500</v>
      </c>
      <c r="E21" s="421"/>
      <c r="F21" s="421"/>
      <c r="G21" s="422"/>
      <c r="H21" s="111"/>
      <c r="I21" s="112"/>
      <c r="J21" s="112"/>
      <c r="K21" s="112"/>
      <c r="L21" s="112"/>
      <c r="M21" s="112"/>
      <c r="N21" s="112"/>
      <c r="O21" s="112"/>
      <c r="P21" s="113"/>
    </row>
    <row r="22" spans="1:16" ht="18.75" customHeight="1" x14ac:dyDescent="0.15">
      <c r="A22" s="432"/>
      <c r="B22" s="433"/>
      <c r="C22" s="434"/>
      <c r="D22" s="423"/>
      <c r="E22" s="424"/>
      <c r="F22" s="424"/>
      <c r="G22" s="425"/>
      <c r="H22" s="411" t="s">
        <v>271</v>
      </c>
      <c r="I22" s="412"/>
      <c r="J22" s="412"/>
      <c r="K22" s="412"/>
      <c r="L22" s="412"/>
      <c r="M22" s="412"/>
      <c r="N22" s="412"/>
      <c r="O22" s="412"/>
      <c r="P22" s="438"/>
    </row>
    <row r="23" spans="1:16" ht="18.75" customHeight="1" x14ac:dyDescent="0.15">
      <c r="A23" s="432"/>
      <c r="B23" s="433"/>
      <c r="C23" s="434"/>
      <c r="D23" s="423"/>
      <c r="E23" s="424"/>
      <c r="F23" s="424"/>
      <c r="G23" s="425"/>
      <c r="H23" s="13"/>
      <c r="I23" s="448">
        <f>IF(IF(【交付申請】入力!L19=2,【交付申請】入力!L69,"")=0,"",IF(【交付申請】入力!L19=2,【交付申請】入力!L69,""))</f>
        <v>275</v>
      </c>
      <c r="J23" s="448"/>
      <c r="K23" s="449" t="s">
        <v>47</v>
      </c>
      <c r="L23" s="449"/>
      <c r="M23" s="14"/>
      <c r="N23" s="14"/>
      <c r="O23" s="14"/>
      <c r="P23" s="15"/>
    </row>
    <row r="24" spans="1:16" ht="18.75" customHeight="1" x14ac:dyDescent="0.15">
      <c r="A24" s="432"/>
      <c r="B24" s="433"/>
      <c r="C24" s="434"/>
      <c r="D24" s="423"/>
      <c r="E24" s="424"/>
      <c r="F24" s="424"/>
      <c r="G24" s="425"/>
      <c r="H24" s="13"/>
      <c r="I24" s="30"/>
      <c r="J24" s="30"/>
      <c r="K24" s="30"/>
      <c r="L24" s="30"/>
      <c r="M24" s="30"/>
      <c r="N24" s="30"/>
      <c r="O24" s="30"/>
      <c r="P24" s="31"/>
    </row>
    <row r="25" spans="1:16" ht="18.75" customHeight="1" x14ac:dyDescent="0.15">
      <c r="A25" s="435"/>
      <c r="B25" s="436"/>
      <c r="C25" s="437"/>
      <c r="D25" s="426"/>
      <c r="E25" s="427"/>
      <c r="F25" s="427"/>
      <c r="G25" s="428"/>
      <c r="H25" s="16"/>
      <c r="I25" s="17"/>
      <c r="J25" s="17"/>
      <c r="K25" s="17"/>
      <c r="L25" s="17"/>
      <c r="M25" s="17"/>
      <c r="N25" s="17"/>
      <c r="O25" s="17"/>
      <c r="P25" s="18"/>
    </row>
    <row r="26" spans="1:16" ht="18.75" customHeight="1" x14ac:dyDescent="0.15">
      <c r="A26" s="429" t="s">
        <v>38</v>
      </c>
      <c r="B26" s="430"/>
      <c r="C26" s="431"/>
      <c r="D26" s="420">
        <f>IF(SUM(D10:G25)=0,"",SUM(D10:G25))</f>
        <v>42500</v>
      </c>
      <c r="E26" s="421"/>
      <c r="F26" s="421"/>
      <c r="G26" s="422"/>
      <c r="H26" s="439"/>
      <c r="I26" s="440"/>
      <c r="J26" s="440"/>
      <c r="K26" s="440"/>
      <c r="L26" s="440"/>
      <c r="M26" s="440"/>
      <c r="N26" s="440"/>
      <c r="O26" s="440"/>
      <c r="P26" s="441"/>
    </row>
    <row r="27" spans="1:16" ht="18.75" customHeight="1" x14ac:dyDescent="0.15">
      <c r="A27" s="432"/>
      <c r="B27" s="433"/>
      <c r="C27" s="434"/>
      <c r="D27" s="423"/>
      <c r="E27" s="424"/>
      <c r="F27" s="424"/>
      <c r="G27" s="425"/>
      <c r="H27" s="442"/>
      <c r="I27" s="443"/>
      <c r="J27" s="443"/>
      <c r="K27" s="443"/>
      <c r="L27" s="443"/>
      <c r="M27" s="443"/>
      <c r="N27" s="443"/>
      <c r="O27" s="443"/>
      <c r="P27" s="444"/>
    </row>
    <row r="28" spans="1:16" ht="18.75" customHeight="1" x14ac:dyDescent="0.15">
      <c r="A28" s="432"/>
      <c r="B28" s="433"/>
      <c r="C28" s="434"/>
      <c r="D28" s="423"/>
      <c r="E28" s="424"/>
      <c r="F28" s="424"/>
      <c r="G28" s="425"/>
      <c r="H28" s="442"/>
      <c r="I28" s="443"/>
      <c r="J28" s="443"/>
      <c r="K28" s="443"/>
      <c r="L28" s="443"/>
      <c r="M28" s="443"/>
      <c r="N28" s="443"/>
      <c r="O28" s="443"/>
      <c r="P28" s="444"/>
    </row>
    <row r="29" spans="1:16" ht="18.75" customHeight="1" x14ac:dyDescent="0.15">
      <c r="A29" s="432"/>
      <c r="B29" s="433"/>
      <c r="C29" s="434"/>
      <c r="D29" s="423"/>
      <c r="E29" s="424"/>
      <c r="F29" s="424"/>
      <c r="G29" s="425"/>
      <c r="H29" s="442"/>
      <c r="I29" s="443"/>
      <c r="J29" s="443"/>
      <c r="K29" s="443"/>
      <c r="L29" s="443"/>
      <c r="M29" s="443"/>
      <c r="N29" s="443"/>
      <c r="O29" s="443"/>
      <c r="P29" s="444"/>
    </row>
    <row r="30" spans="1:16" ht="18.75" customHeight="1" x14ac:dyDescent="0.15">
      <c r="A30" s="435"/>
      <c r="B30" s="436"/>
      <c r="C30" s="437"/>
      <c r="D30" s="426"/>
      <c r="E30" s="427"/>
      <c r="F30" s="427"/>
      <c r="G30" s="428"/>
      <c r="H30" s="445"/>
      <c r="I30" s="446"/>
      <c r="J30" s="446"/>
      <c r="K30" s="446"/>
      <c r="L30" s="446"/>
      <c r="M30" s="446"/>
      <c r="N30" s="446"/>
      <c r="O30" s="446"/>
      <c r="P30" s="447"/>
    </row>
  </sheetData>
  <sheetProtection algorithmName="SHA-512" hashValue="C1F4LM+e+TQpSxActwLAzOxU+iaE8ozTCtC5W9NWIFabuRMA8yuhi0qoyA7WSNZj0S4sFo4AAOn9h6VXgm6QdA==" saltValue="h0Z0fN2BkTXcaFqguFQVRg==" spinCount="100000" sheet="1" selectLockedCells="1"/>
  <mergeCells count="29">
    <mergeCell ref="D16:G20"/>
    <mergeCell ref="E2:L3"/>
    <mergeCell ref="K11:M11"/>
    <mergeCell ref="A7:C9"/>
    <mergeCell ref="D7:G9"/>
    <mergeCell ref="H7:P9"/>
    <mergeCell ref="A10:C15"/>
    <mergeCell ref="J13:L13"/>
    <mergeCell ref="H11:I11"/>
    <mergeCell ref="H13:I13"/>
    <mergeCell ref="D10:G15"/>
    <mergeCell ref="L14:N14"/>
    <mergeCell ref="H14:J14"/>
    <mergeCell ref="D21:G25"/>
    <mergeCell ref="D26:G30"/>
    <mergeCell ref="A16:C20"/>
    <mergeCell ref="H22:P22"/>
    <mergeCell ref="H26:P30"/>
    <mergeCell ref="I23:J23"/>
    <mergeCell ref="K23:L23"/>
    <mergeCell ref="A21:C25"/>
    <mergeCell ref="A26:C30"/>
    <mergeCell ref="H20:P20"/>
    <mergeCell ref="H19:J19"/>
    <mergeCell ref="L19:N19"/>
    <mergeCell ref="J18:L18"/>
    <mergeCell ref="K16:M16"/>
    <mergeCell ref="H16:I16"/>
    <mergeCell ref="H18:I1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12FF-ED3C-4A40-913B-B509ED91A4BC}">
  <sheetPr>
    <tabColor rgb="FF92D050"/>
  </sheetPr>
  <dimension ref="A1:P26"/>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7.25" customHeight="1" x14ac:dyDescent="0.15">
      <c r="A1" s="1" t="s">
        <v>48</v>
      </c>
    </row>
    <row r="2" spans="1:16" ht="17.25" customHeight="1" x14ac:dyDescent="0.15">
      <c r="B2" s="12"/>
      <c r="C2" s="12"/>
      <c r="D2" s="12"/>
      <c r="E2" s="478" t="s">
        <v>49</v>
      </c>
      <c r="F2" s="478"/>
      <c r="G2" s="478"/>
      <c r="H2" s="478"/>
      <c r="I2" s="478"/>
      <c r="J2" s="478"/>
      <c r="K2" s="478"/>
      <c r="L2" s="478"/>
      <c r="M2" s="12"/>
      <c r="N2" s="12"/>
      <c r="O2" s="12"/>
    </row>
    <row r="3" spans="1:16" ht="17.25" customHeight="1" x14ac:dyDescent="0.15">
      <c r="A3" s="12"/>
      <c r="B3" s="12"/>
      <c r="C3" s="12"/>
      <c r="D3" s="12"/>
      <c r="E3" s="478"/>
      <c r="F3" s="478"/>
      <c r="G3" s="478"/>
      <c r="H3" s="478"/>
      <c r="I3" s="478"/>
      <c r="J3" s="478"/>
      <c r="K3" s="478"/>
      <c r="L3" s="478"/>
      <c r="M3" s="12"/>
      <c r="N3" s="12"/>
      <c r="O3" s="12"/>
    </row>
    <row r="4" spans="1:16" ht="17.25" customHeight="1" x14ac:dyDescent="0.15">
      <c r="A4" s="5"/>
      <c r="B4" s="5"/>
      <c r="C4" s="5"/>
      <c r="D4" s="5"/>
      <c r="L4" s="479" t="str">
        <f>IF(【交付申請】入力!$B$11=0,"",【交付申請】入力!$B$11)</f>
        <v>○○自主防災会</v>
      </c>
      <c r="M4" s="479"/>
      <c r="N4" s="479"/>
      <c r="O4" s="479"/>
      <c r="P4" s="479"/>
    </row>
    <row r="5" spans="1:16" ht="17.25" customHeight="1" x14ac:dyDescent="0.15">
      <c r="A5" s="5"/>
      <c r="B5" s="5"/>
      <c r="C5" s="5"/>
      <c r="D5" s="5"/>
      <c r="E5" s="19"/>
      <c r="F5" s="5"/>
      <c r="G5" s="5"/>
      <c r="H5" s="8"/>
      <c r="I5" s="8"/>
      <c r="J5" s="8"/>
      <c r="K5" s="8"/>
    </row>
    <row r="6" spans="1:16" ht="17.25" customHeight="1" x14ac:dyDescent="0.15">
      <c r="A6" s="340" t="s">
        <v>50</v>
      </c>
      <c r="B6" s="340"/>
      <c r="C6" s="340"/>
      <c r="D6" s="340" t="s">
        <v>51</v>
      </c>
      <c r="E6" s="340"/>
      <c r="F6" s="340"/>
      <c r="G6" s="340" t="s">
        <v>52</v>
      </c>
      <c r="H6" s="340"/>
      <c r="I6" s="340"/>
      <c r="J6" s="340"/>
      <c r="K6" s="340"/>
      <c r="L6" s="340"/>
      <c r="M6" s="340"/>
      <c r="N6" s="340" t="s">
        <v>53</v>
      </c>
      <c r="O6" s="340"/>
      <c r="P6" s="340"/>
    </row>
    <row r="7" spans="1:16" ht="17.25" customHeight="1" x14ac:dyDescent="0.15">
      <c r="A7" s="340"/>
      <c r="B7" s="340"/>
      <c r="C7" s="340"/>
      <c r="D7" s="340"/>
      <c r="E7" s="340"/>
      <c r="F7" s="340"/>
      <c r="G7" s="340"/>
      <c r="H7" s="340"/>
      <c r="I7" s="340"/>
      <c r="J7" s="340"/>
      <c r="K7" s="340"/>
      <c r="L7" s="340"/>
      <c r="M7" s="340"/>
      <c r="N7" s="340"/>
      <c r="O7" s="340"/>
      <c r="P7" s="340"/>
    </row>
    <row r="8" spans="1:16" ht="35.25" customHeight="1" x14ac:dyDescent="0.15">
      <c r="A8" s="473" t="str">
        <f>IF(【交付申請】入力!A118="","",【交付申請】入力!A118)</f>
        <v>会長</v>
      </c>
      <c r="B8" s="473"/>
      <c r="C8" s="473"/>
      <c r="D8" s="380" t="str">
        <f>IF(【交付申請】入力!B118="","",【交付申請】入力!B118)</f>
        <v>高砂　太郎</v>
      </c>
      <c r="E8" s="380"/>
      <c r="F8" s="380"/>
      <c r="G8" s="474" t="str">
        <f>IF(【交付申請】入力!F118="","",【交付申請】入力!F118)</f>
        <v>高砂市○○町○○１丁目２－１</v>
      </c>
      <c r="H8" s="474"/>
      <c r="I8" s="474"/>
      <c r="J8" s="474"/>
      <c r="K8" s="474"/>
      <c r="L8" s="474"/>
      <c r="M8" s="474"/>
      <c r="N8" s="475" t="str">
        <f>ASC(IF(【交付申請】入力!L118="","",【交付申請】入力!L118))</f>
        <v>079-000-0000</v>
      </c>
      <c r="O8" s="476"/>
      <c r="P8" s="477"/>
    </row>
    <row r="9" spans="1:16" ht="35.25" customHeight="1" x14ac:dyDescent="0.15">
      <c r="A9" s="473" t="str">
        <f>IF(【交付申請】入力!A119="","",【交付申請】入力!A119)</f>
        <v>副会長</v>
      </c>
      <c r="B9" s="473"/>
      <c r="C9" s="473"/>
      <c r="D9" s="380" t="str">
        <f>IF(【交付申請】入力!B119="","",【交付申請】入力!B119)</f>
        <v>高砂　二郎</v>
      </c>
      <c r="E9" s="380"/>
      <c r="F9" s="380"/>
      <c r="G9" s="474" t="str">
        <f>IF(【交付申請】入力!F119="","",【交付申請】入力!F119)</f>
        <v>高砂市○○町○○１丁目３－１</v>
      </c>
      <c r="H9" s="474"/>
      <c r="I9" s="474"/>
      <c r="J9" s="474"/>
      <c r="K9" s="474"/>
      <c r="L9" s="474"/>
      <c r="M9" s="474"/>
      <c r="N9" s="475" t="str">
        <f>ASC(IF(【交付申請】入力!L119="","",【交付申請】入力!L119))</f>
        <v>090-0000-0000</v>
      </c>
      <c r="O9" s="476"/>
      <c r="P9" s="477"/>
    </row>
    <row r="10" spans="1:16" ht="35.25" customHeight="1" x14ac:dyDescent="0.15">
      <c r="A10" s="473" t="str">
        <f>IF(【交付申請】入力!A120="","",【交付申請】入力!A120)</f>
        <v>書記</v>
      </c>
      <c r="B10" s="473"/>
      <c r="C10" s="473"/>
      <c r="D10" s="380" t="str">
        <f>IF(【交付申請】入力!B120="","",【交付申請】入力!B120)</f>
        <v>高砂　一子</v>
      </c>
      <c r="E10" s="380"/>
      <c r="F10" s="380"/>
      <c r="G10" s="474" t="str">
        <f>IF(【交付申請】入力!F120="","",【交付申請】入力!F120)</f>
        <v>高砂市○○町○○１丁目４－１</v>
      </c>
      <c r="H10" s="474"/>
      <c r="I10" s="474"/>
      <c r="J10" s="474"/>
      <c r="K10" s="474"/>
      <c r="L10" s="474"/>
      <c r="M10" s="474"/>
      <c r="N10" s="475" t="str">
        <f>ASC(IF(【交付申請】入力!L120="","",【交付申請】入力!L120))</f>
        <v>079-000-0000</v>
      </c>
      <c r="O10" s="476"/>
      <c r="P10" s="477"/>
    </row>
    <row r="11" spans="1:16" ht="35.25" customHeight="1" x14ac:dyDescent="0.15">
      <c r="A11" s="473" t="str">
        <f>IF(【交付申請】入力!A121="","",【交付申請】入力!A121)</f>
        <v>会計</v>
      </c>
      <c r="B11" s="473"/>
      <c r="C11" s="473"/>
      <c r="D11" s="380" t="str">
        <f>IF(【交付申請】入力!B121="","",【交付申請】入力!B121)</f>
        <v>高砂　二子</v>
      </c>
      <c r="E11" s="380"/>
      <c r="F11" s="380"/>
      <c r="G11" s="474" t="str">
        <f>IF(【交付申請】入力!F121="","",【交付申請】入力!F121)</f>
        <v>高砂市○○町○○１丁目５－１</v>
      </c>
      <c r="H11" s="474"/>
      <c r="I11" s="474"/>
      <c r="J11" s="474"/>
      <c r="K11" s="474"/>
      <c r="L11" s="474"/>
      <c r="M11" s="474"/>
      <c r="N11" s="475" t="str">
        <f>ASC(IF(【交付申請】入力!L121="","",【交付申請】入力!L121))</f>
        <v>090-0000-0000</v>
      </c>
      <c r="O11" s="476"/>
      <c r="P11" s="477"/>
    </row>
    <row r="12" spans="1:16" ht="35.25" customHeight="1" x14ac:dyDescent="0.15">
      <c r="A12" s="473" t="str">
        <f>IF(【交付申請】入力!A122="","",【交付申請】入力!A122)</f>
        <v>監査</v>
      </c>
      <c r="B12" s="473"/>
      <c r="C12" s="473"/>
      <c r="D12" s="380" t="str">
        <f>IF(【交付申請】入力!B122="","",【交付申請】入力!B122)</f>
        <v>高砂　三郎</v>
      </c>
      <c r="E12" s="380"/>
      <c r="F12" s="380"/>
      <c r="G12" s="474" t="str">
        <f>IF(【交付申請】入力!F122="","",【交付申請】入力!F122)</f>
        <v>高砂市○○町○○１丁目６－１</v>
      </c>
      <c r="H12" s="474"/>
      <c r="I12" s="474"/>
      <c r="J12" s="474"/>
      <c r="K12" s="474"/>
      <c r="L12" s="474"/>
      <c r="M12" s="474"/>
      <c r="N12" s="475" t="str">
        <f>ASC(IF(【交付申請】入力!L122="","",【交付申請】入力!L122))</f>
        <v>079-000-0000</v>
      </c>
      <c r="O12" s="476"/>
      <c r="P12" s="477"/>
    </row>
    <row r="13" spans="1:16" ht="35.25" customHeight="1" x14ac:dyDescent="0.15">
      <c r="A13" s="473" t="str">
        <f>IF(【交付申請】入力!A123="","",【交付申請】入力!A123)</f>
        <v>監査</v>
      </c>
      <c r="B13" s="473"/>
      <c r="C13" s="473"/>
      <c r="D13" s="380" t="str">
        <f>IF(【交付申請】入力!B123="","",【交付申請】入力!B123)</f>
        <v>高砂　三子</v>
      </c>
      <c r="E13" s="380"/>
      <c r="F13" s="380"/>
      <c r="G13" s="474" t="str">
        <f>IF(【交付申請】入力!F123="","",【交付申請】入力!F123)</f>
        <v>高砂市○○町○○１丁目７－１</v>
      </c>
      <c r="H13" s="474"/>
      <c r="I13" s="474"/>
      <c r="J13" s="474"/>
      <c r="K13" s="474"/>
      <c r="L13" s="474"/>
      <c r="M13" s="474"/>
      <c r="N13" s="475" t="str">
        <f>ASC(IF(【交付申請】入力!L123="","",【交付申請】入力!L123))</f>
        <v>090-0000-0000</v>
      </c>
      <c r="O13" s="476"/>
      <c r="P13" s="477"/>
    </row>
    <row r="14" spans="1:16" ht="35.25" customHeight="1" x14ac:dyDescent="0.15">
      <c r="A14" s="473" t="str">
        <f>IF(【交付申請】入力!A124="","",【交付申請】入力!A124)</f>
        <v>幹事</v>
      </c>
      <c r="B14" s="473"/>
      <c r="C14" s="473"/>
      <c r="D14" s="380" t="str">
        <f>IF(【交付申請】入力!B124="","",【交付申請】入力!B124)</f>
        <v>高砂　四郎</v>
      </c>
      <c r="E14" s="380"/>
      <c r="F14" s="380"/>
      <c r="G14" s="474" t="str">
        <f>IF(【交付申請】入力!F124="","",【交付申請】入力!F124)</f>
        <v>高砂市○○町○○１丁目８－１</v>
      </c>
      <c r="H14" s="474"/>
      <c r="I14" s="474"/>
      <c r="J14" s="474"/>
      <c r="K14" s="474"/>
      <c r="L14" s="474"/>
      <c r="M14" s="474"/>
      <c r="N14" s="475" t="str">
        <f>ASC(IF(【交付申請】入力!L124="","",【交付申請】入力!L124))</f>
        <v>079-000-0000</v>
      </c>
      <c r="O14" s="476"/>
      <c r="P14" s="477"/>
    </row>
    <row r="15" spans="1:16" ht="35.25" customHeight="1" x14ac:dyDescent="0.15">
      <c r="A15" s="473" t="str">
        <f>IF(【交付申請】入力!A125="","",【交付申請】入力!A125)</f>
        <v>幹事</v>
      </c>
      <c r="B15" s="473"/>
      <c r="C15" s="473"/>
      <c r="D15" s="380" t="str">
        <f>IF(【交付申請】入力!B125="","",【交付申請】入力!B125)</f>
        <v>高砂　五郎</v>
      </c>
      <c r="E15" s="380"/>
      <c r="F15" s="380"/>
      <c r="G15" s="474" t="str">
        <f>IF(【交付申請】入力!F125="","",【交付申請】入力!F125)</f>
        <v>高砂市○○町○○１丁目９－１</v>
      </c>
      <c r="H15" s="474"/>
      <c r="I15" s="474"/>
      <c r="J15" s="474"/>
      <c r="K15" s="474"/>
      <c r="L15" s="474"/>
      <c r="M15" s="474"/>
      <c r="N15" s="475" t="str">
        <f>ASC(IF(【交付申請】入力!L125="","",【交付申請】入力!L125))</f>
        <v>090-0000-0000</v>
      </c>
      <c r="O15" s="476"/>
      <c r="P15" s="477"/>
    </row>
    <row r="16" spans="1:16" ht="35.25" customHeight="1" x14ac:dyDescent="0.15">
      <c r="A16" s="473" t="str">
        <f>IF(【交付申請】入力!A126="","",【交付申請】入力!A126)</f>
        <v>幹事</v>
      </c>
      <c r="B16" s="473"/>
      <c r="C16" s="473"/>
      <c r="D16" s="380" t="str">
        <f>IF(【交付申請】入力!B126="","",【交付申請】入力!B126)</f>
        <v>高砂　四子</v>
      </c>
      <c r="E16" s="380"/>
      <c r="F16" s="380"/>
      <c r="G16" s="474" t="str">
        <f>IF(【交付申請】入力!F126="","",【交付申請】入力!F126)</f>
        <v>高砂市○○町○○１丁目１０－１</v>
      </c>
      <c r="H16" s="474"/>
      <c r="I16" s="474"/>
      <c r="J16" s="474"/>
      <c r="K16" s="474"/>
      <c r="L16" s="474"/>
      <c r="M16" s="474"/>
      <c r="N16" s="475" t="str">
        <f>ASC(IF(【交付申請】入力!L126="","",【交付申請】入力!L126))</f>
        <v>079-000-0000</v>
      </c>
      <c r="O16" s="476"/>
      <c r="P16" s="477"/>
    </row>
    <row r="17" spans="1:16" ht="35.25" customHeight="1" x14ac:dyDescent="0.15">
      <c r="A17" s="473" t="str">
        <f>IF(【交付申請】入力!A127="","",【交付申請】入力!A127)</f>
        <v>幹事</v>
      </c>
      <c r="B17" s="473"/>
      <c r="C17" s="473"/>
      <c r="D17" s="380" t="str">
        <f>IF(【交付申請】入力!B127="","",【交付申請】入力!B127)</f>
        <v>高砂　五子</v>
      </c>
      <c r="E17" s="380"/>
      <c r="F17" s="380"/>
      <c r="G17" s="474" t="str">
        <f>IF(【交付申請】入力!F127="","",【交付申請】入力!F127)</f>
        <v>高砂市○○町○○１丁目１１－１</v>
      </c>
      <c r="H17" s="474"/>
      <c r="I17" s="474"/>
      <c r="J17" s="474"/>
      <c r="K17" s="474"/>
      <c r="L17" s="474"/>
      <c r="M17" s="474"/>
      <c r="N17" s="475" t="str">
        <f>ASC(IF(【交付申請】入力!L127="","",【交付申請】入力!L127))</f>
        <v>090-0000-0000</v>
      </c>
      <c r="O17" s="476"/>
      <c r="P17" s="477"/>
    </row>
    <row r="18" spans="1:16" ht="35.25" customHeight="1" x14ac:dyDescent="0.15">
      <c r="A18" s="473" t="str">
        <f>IF(【交付申請】入力!A128="","",【交付申請】入力!A128)</f>
        <v/>
      </c>
      <c r="B18" s="473"/>
      <c r="C18" s="473"/>
      <c r="D18" s="380" t="str">
        <f>IF(【交付申請】入力!B128="","",【交付申請】入力!B128)</f>
        <v/>
      </c>
      <c r="E18" s="380"/>
      <c r="F18" s="380"/>
      <c r="G18" s="474" t="str">
        <f>IF(【交付申請】入力!F128="","",【交付申請】入力!F128)</f>
        <v/>
      </c>
      <c r="H18" s="474"/>
      <c r="I18" s="474"/>
      <c r="J18" s="474"/>
      <c r="K18" s="474"/>
      <c r="L18" s="474"/>
      <c r="M18" s="474"/>
      <c r="N18" s="475" t="str">
        <f>ASC(IF(【交付申請】入力!L128="","",【交付申請】入力!L128))</f>
        <v/>
      </c>
      <c r="O18" s="476"/>
      <c r="P18" s="477"/>
    </row>
    <row r="19" spans="1:16" ht="35.25" customHeight="1" x14ac:dyDescent="0.15">
      <c r="A19" s="473" t="str">
        <f>IF(【交付申請】入力!A129="","",【交付申請】入力!A129)</f>
        <v/>
      </c>
      <c r="B19" s="473"/>
      <c r="C19" s="473"/>
      <c r="D19" s="380" t="str">
        <f>IF(【交付申請】入力!B129="","",【交付申請】入力!B129)</f>
        <v/>
      </c>
      <c r="E19" s="380"/>
      <c r="F19" s="380"/>
      <c r="G19" s="474" t="str">
        <f>IF(【交付申請】入力!F129="","",【交付申請】入力!F129)</f>
        <v/>
      </c>
      <c r="H19" s="474"/>
      <c r="I19" s="474"/>
      <c r="J19" s="474"/>
      <c r="K19" s="474"/>
      <c r="L19" s="474"/>
      <c r="M19" s="474"/>
      <c r="N19" s="475" t="str">
        <f>ASC(IF(【交付申請】入力!L129="","",【交付申請】入力!L129))</f>
        <v/>
      </c>
      <c r="O19" s="476"/>
      <c r="P19" s="477"/>
    </row>
    <row r="20" spans="1:16" ht="35.25" customHeight="1" x14ac:dyDescent="0.15">
      <c r="A20" s="473" t="str">
        <f>IF(【交付申請】入力!A130="","",【交付申請】入力!A130)</f>
        <v/>
      </c>
      <c r="B20" s="473"/>
      <c r="C20" s="473"/>
      <c r="D20" s="380" t="str">
        <f>IF(【交付申請】入力!B130="","",【交付申請】入力!B130)</f>
        <v/>
      </c>
      <c r="E20" s="380"/>
      <c r="F20" s="380"/>
      <c r="G20" s="474" t="str">
        <f>IF(【交付申請】入力!F130="","",【交付申請】入力!F130)</f>
        <v/>
      </c>
      <c r="H20" s="474"/>
      <c r="I20" s="474"/>
      <c r="J20" s="474"/>
      <c r="K20" s="474"/>
      <c r="L20" s="474"/>
      <c r="M20" s="474"/>
      <c r="N20" s="475" t="str">
        <f>ASC(IF(【交付申請】入力!L130="","",【交付申請】入力!L130))</f>
        <v/>
      </c>
      <c r="O20" s="476"/>
      <c r="P20" s="477"/>
    </row>
    <row r="21" spans="1:16" ht="35.25" customHeight="1" x14ac:dyDescent="0.15">
      <c r="A21" s="473" t="str">
        <f>IF(【交付申請】入力!A131="","",【交付申請】入力!A131)</f>
        <v/>
      </c>
      <c r="B21" s="473"/>
      <c r="C21" s="473"/>
      <c r="D21" s="380" t="str">
        <f>IF(【交付申請】入力!B131="","",【交付申請】入力!B131)</f>
        <v/>
      </c>
      <c r="E21" s="380"/>
      <c r="F21" s="380"/>
      <c r="G21" s="474" t="str">
        <f>IF(【交付申請】入力!F131="","",【交付申請】入力!F131)</f>
        <v/>
      </c>
      <c r="H21" s="474"/>
      <c r="I21" s="474"/>
      <c r="J21" s="474"/>
      <c r="K21" s="474"/>
      <c r="L21" s="474"/>
      <c r="M21" s="474"/>
      <c r="N21" s="475" t="str">
        <f>ASC(IF(【交付申請】入力!L131="","",【交付申請】入力!L131))</f>
        <v/>
      </c>
      <c r="O21" s="476"/>
      <c r="P21" s="477"/>
    </row>
    <row r="22" spans="1:16" ht="35.25" customHeight="1" x14ac:dyDescent="0.15">
      <c r="A22" s="473" t="str">
        <f>IF(【交付申請】入力!A132="","",【交付申請】入力!A132)</f>
        <v/>
      </c>
      <c r="B22" s="473"/>
      <c r="C22" s="473"/>
      <c r="D22" s="380" t="str">
        <f>IF(【交付申請】入力!B132="","",【交付申請】入力!B132)</f>
        <v/>
      </c>
      <c r="E22" s="380"/>
      <c r="F22" s="380"/>
      <c r="G22" s="474" t="str">
        <f>IF(【交付申請】入力!F132="","",【交付申請】入力!F132)</f>
        <v/>
      </c>
      <c r="H22" s="474"/>
      <c r="I22" s="474"/>
      <c r="J22" s="474"/>
      <c r="K22" s="474"/>
      <c r="L22" s="474"/>
      <c r="M22" s="474"/>
      <c r="N22" s="475" t="str">
        <f>ASC(IF(【交付申請】入力!L132="","",【交付申請】入力!L132))</f>
        <v/>
      </c>
      <c r="O22" s="476"/>
      <c r="P22" s="477"/>
    </row>
    <row r="23" spans="1:16" ht="35.25" customHeight="1" x14ac:dyDescent="0.15">
      <c r="A23" s="473" t="str">
        <f>IF(【交付申請】入力!A133="","",【交付申請】入力!A133)</f>
        <v/>
      </c>
      <c r="B23" s="473"/>
      <c r="C23" s="473"/>
      <c r="D23" s="380" t="str">
        <f>IF(【交付申請】入力!B133="","",【交付申請】入力!B133)</f>
        <v/>
      </c>
      <c r="E23" s="380"/>
      <c r="F23" s="380"/>
      <c r="G23" s="474" t="str">
        <f>IF(【交付申請】入力!F133="","",【交付申請】入力!F133)</f>
        <v/>
      </c>
      <c r="H23" s="474"/>
      <c r="I23" s="474"/>
      <c r="J23" s="474"/>
      <c r="K23" s="474"/>
      <c r="L23" s="474"/>
      <c r="M23" s="474"/>
      <c r="N23" s="475" t="str">
        <f>ASC(IF(【交付申請】入力!L133="","",【交付申請】入力!L133))</f>
        <v/>
      </c>
      <c r="O23" s="476"/>
      <c r="P23" s="477"/>
    </row>
    <row r="24" spans="1:16" ht="35.25" customHeight="1" x14ac:dyDescent="0.15">
      <c r="A24" s="473" t="str">
        <f>IF(【交付申請】入力!A134="","",【交付申請】入力!A134)</f>
        <v/>
      </c>
      <c r="B24" s="473"/>
      <c r="C24" s="473"/>
      <c r="D24" s="380" t="str">
        <f>IF(【交付申請】入力!B134="","",【交付申請】入力!B134)</f>
        <v/>
      </c>
      <c r="E24" s="380"/>
      <c r="F24" s="380"/>
      <c r="G24" s="474" t="str">
        <f>IF(【交付申請】入力!F134="","",【交付申請】入力!F134)</f>
        <v/>
      </c>
      <c r="H24" s="474"/>
      <c r="I24" s="474"/>
      <c r="J24" s="474"/>
      <c r="K24" s="474"/>
      <c r="L24" s="474"/>
      <c r="M24" s="474"/>
      <c r="N24" s="475" t="str">
        <f>ASC(IF(【交付申請】入力!L134="","",【交付申請】入力!L134))</f>
        <v/>
      </c>
      <c r="O24" s="476"/>
      <c r="P24" s="477"/>
    </row>
    <row r="25" spans="1:16" ht="35.25" customHeight="1" x14ac:dyDescent="0.15">
      <c r="A25" s="473" t="str">
        <f>IF(【交付申請】入力!A135="","",【交付申請】入力!A135)</f>
        <v/>
      </c>
      <c r="B25" s="473"/>
      <c r="C25" s="473"/>
      <c r="D25" s="380" t="str">
        <f>IF(【交付申請】入力!B135="","",【交付申請】入力!B135)</f>
        <v/>
      </c>
      <c r="E25" s="380"/>
      <c r="F25" s="380"/>
      <c r="G25" s="474" t="str">
        <f>IF(【交付申請】入力!F135="","",【交付申請】入力!F135)</f>
        <v/>
      </c>
      <c r="H25" s="474"/>
      <c r="I25" s="474"/>
      <c r="J25" s="474"/>
      <c r="K25" s="474"/>
      <c r="L25" s="474"/>
      <c r="M25" s="474"/>
      <c r="N25" s="475" t="str">
        <f>ASC(IF(【交付申請】入力!L135="","",【交付申請】入力!L135))</f>
        <v/>
      </c>
      <c r="O25" s="476"/>
      <c r="P25" s="477"/>
    </row>
    <row r="26" spans="1:16" ht="35.25" customHeight="1" x14ac:dyDescent="0.15">
      <c r="A26" s="473" t="str">
        <f>IF(【交付申請】入力!A136="","",【交付申請】入力!A136)</f>
        <v/>
      </c>
      <c r="B26" s="473"/>
      <c r="C26" s="473"/>
      <c r="D26" s="380" t="str">
        <f>IF(【交付申請】入力!B136="","",【交付申請】入力!B136)</f>
        <v/>
      </c>
      <c r="E26" s="380"/>
      <c r="F26" s="380"/>
      <c r="G26" s="474" t="str">
        <f>IF(【交付申請】入力!F136="","",【交付申請】入力!F136)</f>
        <v/>
      </c>
      <c r="H26" s="474"/>
      <c r="I26" s="474"/>
      <c r="J26" s="474"/>
      <c r="K26" s="474"/>
      <c r="L26" s="474"/>
      <c r="M26" s="474"/>
      <c r="N26" s="475" t="str">
        <f>ASC(IF(【交付申請】入力!L136="","",【交付申請】入力!L136))</f>
        <v/>
      </c>
      <c r="O26" s="476"/>
      <c r="P26" s="477"/>
    </row>
  </sheetData>
  <sheetProtection algorithmName="SHA-512" hashValue="S6NSTFwpjZDkObz2E2avRHIcUPx7fQZGwjtNXMyTQ6TU0ZBYHj4wfa4FToU6YQFPmEo9sERAXDeItKq5p7tHcA==" saltValue="XXWs0WfrhBmMW8BE/G7vvw==" spinCount="100000" sheet="1" selectLockedCells="1"/>
  <mergeCells count="82">
    <mergeCell ref="E2:L3"/>
    <mergeCell ref="A14:C14"/>
    <mergeCell ref="D14:F14"/>
    <mergeCell ref="G14:M14"/>
    <mergeCell ref="N14:P14"/>
    <mergeCell ref="A10:C10"/>
    <mergeCell ref="D10:F10"/>
    <mergeCell ref="L4:P4"/>
    <mergeCell ref="A6:C7"/>
    <mergeCell ref="D6:F7"/>
    <mergeCell ref="G6:M7"/>
    <mergeCell ref="N6:P7"/>
    <mergeCell ref="G8:M8"/>
    <mergeCell ref="N8:P8"/>
    <mergeCell ref="A9:C9"/>
    <mergeCell ref="D9:F9"/>
    <mergeCell ref="G9:M9"/>
    <mergeCell ref="N9:P9"/>
    <mergeCell ref="A8:C8"/>
    <mergeCell ref="D8:F8"/>
    <mergeCell ref="G10:M10"/>
    <mergeCell ref="N10:P10"/>
    <mergeCell ref="A11:C11"/>
    <mergeCell ref="D11:F11"/>
    <mergeCell ref="G11:M11"/>
    <mergeCell ref="N11:P11"/>
    <mergeCell ref="A12:C12"/>
    <mergeCell ref="D12:F12"/>
    <mergeCell ref="G12:M12"/>
    <mergeCell ref="N12:P12"/>
    <mergeCell ref="A13:C13"/>
    <mergeCell ref="D13:F13"/>
    <mergeCell ref="G13:M13"/>
    <mergeCell ref="N13:P13"/>
    <mergeCell ref="A15:C15"/>
    <mergeCell ref="D15:F15"/>
    <mergeCell ref="G15:M15"/>
    <mergeCell ref="N15:P15"/>
    <mergeCell ref="A16:C16"/>
    <mergeCell ref="D16:F16"/>
    <mergeCell ref="G16:M16"/>
    <mergeCell ref="N16:P16"/>
    <mergeCell ref="A17:C17"/>
    <mergeCell ref="D17:F17"/>
    <mergeCell ref="G17:M17"/>
    <mergeCell ref="N17:P17"/>
    <mergeCell ref="A18:C18"/>
    <mergeCell ref="D18:F18"/>
    <mergeCell ref="G18:M18"/>
    <mergeCell ref="N18:P18"/>
    <mergeCell ref="A19:C19"/>
    <mergeCell ref="D19:F19"/>
    <mergeCell ref="G19:M19"/>
    <mergeCell ref="N19:P19"/>
    <mergeCell ref="A20:C20"/>
    <mergeCell ref="D20:F20"/>
    <mergeCell ref="G20:M20"/>
    <mergeCell ref="N20:P20"/>
    <mergeCell ref="A21:C21"/>
    <mergeCell ref="D21:F21"/>
    <mergeCell ref="G21:M21"/>
    <mergeCell ref="N21:P21"/>
    <mergeCell ref="A22:C22"/>
    <mergeCell ref="D22:F22"/>
    <mergeCell ref="G22:M22"/>
    <mergeCell ref="N22:P22"/>
    <mergeCell ref="A23:C23"/>
    <mergeCell ref="D23:F23"/>
    <mergeCell ref="G23:M23"/>
    <mergeCell ref="N23:P23"/>
    <mergeCell ref="A26:C26"/>
    <mergeCell ref="D26:F26"/>
    <mergeCell ref="G26:M26"/>
    <mergeCell ref="N26:P26"/>
    <mergeCell ref="A24:C24"/>
    <mergeCell ref="D24:F24"/>
    <mergeCell ref="G24:M24"/>
    <mergeCell ref="N24:P24"/>
    <mergeCell ref="A25:C25"/>
    <mergeCell ref="D25:F25"/>
    <mergeCell ref="G25:M25"/>
    <mergeCell ref="N25:P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7657-5DA4-47E0-BF3D-753BD397C617}">
  <sheetPr>
    <tabColor rgb="FF92D050"/>
  </sheetPr>
  <dimension ref="A1:R50"/>
  <sheetViews>
    <sheetView showGridLines="0" view="pageBreakPreview" zoomScaleNormal="100" zoomScaleSheetLayoutView="100" workbookViewId="0"/>
  </sheetViews>
  <sheetFormatPr defaultColWidth="3.7265625" defaultRowHeight="18" customHeight="1" x14ac:dyDescent="0.15"/>
  <cols>
    <col min="1" max="4" width="3.7265625" style="5"/>
    <col min="5" max="5" width="1.90625" style="5" customWidth="1"/>
    <col min="6" max="6" width="3.6328125" style="5" customWidth="1"/>
    <col min="7" max="7" width="1.90625" style="5" customWidth="1"/>
    <col min="8" max="8" width="3.7265625" style="5"/>
    <col min="9" max="9" width="1.90625" style="5" customWidth="1"/>
    <col min="10" max="10" width="3.6328125" style="5" customWidth="1"/>
    <col min="11" max="11" width="1.90625" style="5" customWidth="1"/>
    <col min="12" max="16384" width="3.7265625" style="5"/>
  </cols>
  <sheetData>
    <row r="1" spans="1:18" ht="18" customHeight="1" x14ac:dyDescent="0.15">
      <c r="A1" s="5" t="s">
        <v>163</v>
      </c>
    </row>
    <row r="2" spans="1:18" ht="18" customHeight="1" x14ac:dyDescent="0.15">
      <c r="A2" s="72"/>
      <c r="B2" s="72"/>
      <c r="C2" s="72"/>
      <c r="D2" s="72"/>
      <c r="E2" s="72"/>
      <c r="F2" s="72"/>
      <c r="G2" s="72"/>
      <c r="H2" s="72"/>
      <c r="I2" s="72"/>
      <c r="J2" s="72"/>
      <c r="K2" s="72"/>
      <c r="L2" s="72"/>
      <c r="M2" s="72"/>
      <c r="N2" s="72"/>
      <c r="O2" s="72"/>
      <c r="P2" s="72"/>
      <c r="Q2" s="72"/>
      <c r="R2" s="72"/>
    </row>
    <row r="3" spans="1:18" ht="18" customHeight="1" x14ac:dyDescent="0.15">
      <c r="A3" s="72"/>
      <c r="B3" s="72"/>
      <c r="C3" s="72"/>
      <c r="D3" s="72"/>
      <c r="E3" s="72"/>
      <c r="F3" s="72"/>
      <c r="G3" s="72"/>
      <c r="H3" s="72"/>
      <c r="I3" s="72"/>
      <c r="J3" s="72"/>
      <c r="K3" s="72"/>
      <c r="L3" s="72"/>
      <c r="M3" s="72"/>
      <c r="N3" s="72"/>
      <c r="O3" s="72"/>
      <c r="P3" s="72"/>
      <c r="Q3" s="72"/>
      <c r="R3" s="78" t="str">
        <f>DBCS(CONCATENATE("令和",IF(【交付申請】入力!$D$6=0,"　　",【交付申請】入力!$D$6),"年","　　月　　日"))</f>
        <v>令和７年　　月　　日</v>
      </c>
    </row>
    <row r="4" spans="1:18" ht="18" customHeight="1" x14ac:dyDescent="0.15">
      <c r="A4" s="72"/>
      <c r="B4" s="72"/>
      <c r="C4" s="72"/>
      <c r="D4" s="72"/>
      <c r="E4" s="72"/>
      <c r="F4" s="72"/>
      <c r="G4" s="72"/>
      <c r="H4" s="72"/>
      <c r="I4" s="72"/>
      <c r="J4" s="72"/>
      <c r="K4" s="72"/>
      <c r="L4" s="72"/>
      <c r="M4" s="72"/>
      <c r="N4" s="72"/>
      <c r="O4" s="72"/>
      <c r="P4" s="72"/>
      <c r="Q4" s="72"/>
      <c r="R4" s="72"/>
    </row>
    <row r="5" spans="1:18" ht="18" customHeight="1" x14ac:dyDescent="0.15">
      <c r="A5" s="480" t="s">
        <v>1</v>
      </c>
      <c r="B5" s="480"/>
      <c r="C5" s="480"/>
      <c r="D5" s="480"/>
      <c r="E5" s="480"/>
      <c r="F5" s="480"/>
      <c r="G5" s="480"/>
      <c r="H5" s="480"/>
      <c r="I5" s="72"/>
      <c r="J5" s="72"/>
      <c r="K5" s="72"/>
      <c r="L5" s="72"/>
      <c r="M5" s="72"/>
      <c r="N5" s="72"/>
      <c r="O5" s="72"/>
      <c r="P5" s="72"/>
      <c r="Q5" s="72"/>
      <c r="R5" s="72"/>
    </row>
    <row r="6" spans="1:18" ht="30" customHeight="1" x14ac:dyDescent="0.15">
      <c r="A6" s="72"/>
      <c r="B6" s="72"/>
      <c r="C6" s="72"/>
      <c r="D6" s="72"/>
      <c r="E6" s="72"/>
      <c r="F6" s="72"/>
      <c r="G6" s="72"/>
      <c r="H6" s="72"/>
      <c r="I6" s="72"/>
      <c r="J6" s="359" t="s">
        <v>15</v>
      </c>
      <c r="K6" s="359"/>
      <c r="L6" s="359"/>
      <c r="M6" s="360" t="str">
        <f>IF(【交付申請】入力!$B$13=0,"",【交付申請】入力!$B$13)</f>
        <v>高砂市○○町○○１丁目１－１</v>
      </c>
      <c r="N6" s="360"/>
      <c r="O6" s="360"/>
      <c r="P6" s="360"/>
      <c r="Q6" s="360"/>
      <c r="R6" s="360"/>
    </row>
    <row r="7" spans="1:18" ht="30" customHeight="1" x14ac:dyDescent="0.15">
      <c r="A7" s="72"/>
      <c r="B7" s="72"/>
      <c r="C7" s="72"/>
      <c r="D7" s="72"/>
      <c r="E7" s="72"/>
      <c r="F7" s="72"/>
      <c r="G7" s="72"/>
      <c r="H7" s="72"/>
      <c r="I7" s="72"/>
      <c r="J7" s="359" t="s">
        <v>164</v>
      </c>
      <c r="K7" s="359"/>
      <c r="L7" s="359"/>
      <c r="M7" s="350" t="str">
        <f>IF(【交付申請】入力!$B$11=0,"",【交付申請】入力!$B$11)</f>
        <v>○○自主防災会</v>
      </c>
      <c r="N7" s="350"/>
      <c r="O7" s="350"/>
      <c r="P7" s="350"/>
      <c r="Q7" s="350"/>
      <c r="R7" s="350"/>
    </row>
    <row r="8" spans="1:18" ht="30" customHeight="1" x14ac:dyDescent="0.15">
      <c r="A8" s="72"/>
      <c r="B8" s="72"/>
      <c r="C8" s="72"/>
      <c r="D8" s="72"/>
      <c r="E8" s="72"/>
      <c r="F8" s="72"/>
      <c r="G8" s="72"/>
      <c r="H8" s="72"/>
      <c r="I8" s="72"/>
      <c r="J8" s="359" t="s">
        <v>2</v>
      </c>
      <c r="K8" s="359"/>
      <c r="L8" s="359"/>
      <c r="M8" s="5" t="s">
        <v>307</v>
      </c>
      <c r="N8" s="483" t="str">
        <f>IF(【交付申請】入力!$B$12=0,"",【交付申請】入力!$B$12)</f>
        <v>高砂　太郎</v>
      </c>
      <c r="O8" s="483"/>
      <c r="P8" s="483"/>
      <c r="Q8" s="483"/>
      <c r="R8" s="483"/>
    </row>
    <row r="9" spans="1:18" ht="18" customHeight="1" x14ac:dyDescent="0.15">
      <c r="A9" s="72"/>
      <c r="B9" s="72"/>
      <c r="C9" s="72"/>
      <c r="D9" s="72"/>
      <c r="E9" s="72"/>
      <c r="F9" s="72"/>
      <c r="G9" s="72"/>
      <c r="H9" s="72"/>
      <c r="L9" s="72"/>
      <c r="M9" s="72"/>
      <c r="N9" s="72"/>
      <c r="O9" s="72"/>
      <c r="P9" s="72"/>
      <c r="Q9" s="72"/>
      <c r="R9" s="72"/>
    </row>
    <row r="10" spans="1:18" ht="18" customHeight="1" x14ac:dyDescent="0.15">
      <c r="A10" s="72"/>
      <c r="B10" s="72"/>
      <c r="C10" s="72"/>
      <c r="D10" s="72"/>
      <c r="E10" s="72"/>
      <c r="F10" s="72"/>
      <c r="G10" s="72"/>
      <c r="H10" s="72"/>
      <c r="L10" s="72"/>
      <c r="M10" s="72"/>
      <c r="N10" s="72"/>
      <c r="O10" s="72"/>
      <c r="P10" s="72"/>
      <c r="Q10" s="72"/>
      <c r="R10" s="72"/>
    </row>
    <row r="11" spans="1:18" ht="18" customHeight="1" x14ac:dyDescent="0.15">
      <c r="A11" s="359" t="s">
        <v>165</v>
      </c>
      <c r="B11" s="359"/>
      <c r="C11" s="359"/>
      <c r="D11" s="359"/>
      <c r="E11" s="359"/>
      <c r="F11" s="359"/>
      <c r="G11" s="359"/>
      <c r="H11" s="359"/>
      <c r="I11" s="359"/>
      <c r="J11" s="359"/>
      <c r="K11" s="359"/>
      <c r="L11" s="359"/>
      <c r="M11" s="359"/>
      <c r="N11" s="359"/>
      <c r="O11" s="359"/>
      <c r="P11" s="359"/>
      <c r="Q11" s="359"/>
      <c r="R11" s="359"/>
    </row>
    <row r="12" spans="1:18" ht="18" customHeight="1" x14ac:dyDescent="0.15">
      <c r="A12" s="72"/>
      <c r="B12" s="72"/>
      <c r="C12" s="72"/>
      <c r="D12" s="72"/>
      <c r="E12" s="72"/>
      <c r="F12" s="72"/>
      <c r="G12" s="72"/>
      <c r="H12" s="72"/>
      <c r="L12" s="72"/>
      <c r="M12" s="72"/>
      <c r="N12" s="72"/>
      <c r="O12" s="72"/>
      <c r="P12" s="72"/>
      <c r="Q12" s="72"/>
      <c r="R12" s="72"/>
    </row>
    <row r="13" spans="1:18" ht="18" customHeight="1" x14ac:dyDescent="0.15">
      <c r="A13" s="72"/>
      <c r="B13" s="72"/>
      <c r="C13" s="72"/>
      <c r="D13" s="72"/>
      <c r="E13" s="72"/>
      <c r="F13" s="72"/>
      <c r="G13" s="72"/>
      <c r="H13" s="72"/>
      <c r="L13" s="72"/>
      <c r="M13" s="72"/>
      <c r="N13" s="72"/>
      <c r="O13" s="72"/>
      <c r="P13" s="72"/>
      <c r="Q13" s="72"/>
      <c r="R13" s="72"/>
    </row>
    <row r="14" spans="1:18" ht="18" customHeight="1" x14ac:dyDescent="0.15">
      <c r="A14" s="480" t="s">
        <v>166</v>
      </c>
      <c r="B14" s="480"/>
      <c r="C14" s="480"/>
      <c r="D14" s="480"/>
      <c r="E14" s="480"/>
      <c r="F14" s="480"/>
      <c r="G14" s="480"/>
      <c r="H14" s="480"/>
      <c r="I14" s="480"/>
      <c r="J14" s="480"/>
      <c r="K14" s="480"/>
      <c r="L14" s="480"/>
      <c r="M14" s="480"/>
      <c r="N14" s="480"/>
      <c r="O14" s="480"/>
      <c r="P14" s="480"/>
      <c r="Q14" s="480"/>
      <c r="R14" s="480"/>
    </row>
    <row r="15" spans="1:18" ht="18" customHeight="1" x14ac:dyDescent="0.15">
      <c r="A15" s="72"/>
      <c r="B15" s="72"/>
      <c r="C15" s="72"/>
      <c r="D15" s="72"/>
      <c r="E15" s="72"/>
      <c r="F15" s="72"/>
      <c r="G15" s="72"/>
      <c r="H15" s="72"/>
      <c r="I15" s="72"/>
      <c r="J15" s="72"/>
      <c r="K15" s="72"/>
      <c r="L15" s="72"/>
      <c r="M15" s="72"/>
      <c r="N15" s="72"/>
      <c r="O15" s="72"/>
      <c r="P15" s="72"/>
      <c r="Q15" s="72"/>
      <c r="R15" s="72"/>
    </row>
    <row r="16" spans="1:18" ht="18" customHeight="1" x14ac:dyDescent="0.15">
      <c r="A16" s="72"/>
      <c r="B16" s="72"/>
      <c r="C16" s="72"/>
      <c r="D16" s="72"/>
      <c r="E16" s="72"/>
      <c r="F16" s="72"/>
      <c r="G16" s="72"/>
      <c r="H16" s="72"/>
      <c r="I16" s="72"/>
      <c r="J16" s="72"/>
      <c r="K16" s="72"/>
      <c r="L16" s="72"/>
      <c r="M16" s="72"/>
      <c r="N16" s="72"/>
      <c r="O16" s="72"/>
      <c r="P16" s="72"/>
      <c r="Q16" s="72"/>
      <c r="R16" s="72"/>
    </row>
    <row r="17" spans="1:18" ht="18" customHeight="1" x14ac:dyDescent="0.15">
      <c r="A17" s="359" t="s">
        <v>4</v>
      </c>
      <c r="B17" s="359"/>
      <c r="C17" s="359"/>
      <c r="D17" s="359"/>
      <c r="E17" s="359"/>
      <c r="F17" s="359"/>
      <c r="G17" s="359"/>
      <c r="H17" s="359"/>
      <c r="I17" s="359"/>
      <c r="J17" s="359"/>
      <c r="K17" s="359"/>
      <c r="L17" s="359"/>
      <c r="M17" s="359"/>
      <c r="N17" s="359"/>
      <c r="O17" s="359"/>
      <c r="P17" s="359"/>
      <c r="Q17" s="359"/>
      <c r="R17" s="359"/>
    </row>
    <row r="18" spans="1:18" ht="18" customHeight="1" x14ac:dyDescent="0.15">
      <c r="A18" s="72"/>
      <c r="B18" s="72"/>
      <c r="C18" s="72"/>
      <c r="D18" s="72"/>
      <c r="E18" s="72"/>
      <c r="F18" s="72"/>
      <c r="G18" s="72"/>
      <c r="H18" s="72"/>
      <c r="I18" s="72"/>
      <c r="J18" s="72"/>
      <c r="K18" s="72"/>
      <c r="L18" s="72"/>
      <c r="M18" s="72"/>
      <c r="N18" s="72"/>
      <c r="O18" s="72"/>
      <c r="P18" s="72"/>
      <c r="Q18" s="72"/>
      <c r="R18" s="72"/>
    </row>
    <row r="19" spans="1:18" ht="18" customHeight="1" x14ac:dyDescent="0.15">
      <c r="A19" s="72"/>
      <c r="B19" s="72"/>
      <c r="C19" s="72"/>
      <c r="D19" s="72"/>
      <c r="E19" s="72"/>
      <c r="F19" s="72"/>
      <c r="G19" s="72"/>
      <c r="H19" s="72"/>
      <c r="I19" s="72"/>
      <c r="J19" s="72"/>
      <c r="K19" s="72"/>
      <c r="L19" s="72"/>
      <c r="M19" s="72"/>
      <c r="N19" s="72"/>
      <c r="O19" s="72"/>
      <c r="P19" s="72"/>
      <c r="Q19" s="72"/>
      <c r="R19" s="72"/>
    </row>
    <row r="20" spans="1:18" ht="18" customHeight="1" x14ac:dyDescent="0.15">
      <c r="A20" s="72"/>
      <c r="B20" s="72"/>
      <c r="C20" s="72"/>
      <c r="D20" s="72"/>
      <c r="E20" s="72"/>
      <c r="F20" s="72"/>
      <c r="G20" s="72"/>
      <c r="H20" s="72"/>
      <c r="I20" s="72"/>
      <c r="J20" s="72"/>
      <c r="K20" s="72"/>
      <c r="L20" s="72"/>
      <c r="M20" s="72"/>
      <c r="N20" s="72"/>
      <c r="O20" s="72"/>
      <c r="P20" s="72"/>
      <c r="Q20" s="72"/>
      <c r="R20" s="72"/>
    </row>
    <row r="21" spans="1:18" ht="18" customHeight="1" x14ac:dyDescent="0.15">
      <c r="A21" s="480" t="s">
        <v>167</v>
      </c>
      <c r="B21" s="480"/>
      <c r="C21" s="480"/>
      <c r="D21" s="480"/>
      <c r="E21" s="480"/>
      <c r="F21" s="480"/>
      <c r="G21" s="480"/>
      <c r="H21" s="77" t="s">
        <v>6</v>
      </c>
      <c r="I21" s="482">
        <f>【交付申請】入力!E80</f>
        <v>42500</v>
      </c>
      <c r="J21" s="482"/>
      <c r="K21" s="482"/>
      <c r="L21" s="482"/>
      <c r="M21" s="482"/>
      <c r="N21" s="72" t="s">
        <v>7</v>
      </c>
      <c r="O21" s="72"/>
      <c r="P21" s="72"/>
      <c r="Q21" s="72"/>
      <c r="R21" s="72"/>
    </row>
    <row r="22" spans="1:18" ht="18" customHeight="1" x14ac:dyDescent="0.15">
      <c r="A22" s="72"/>
      <c r="B22" s="72"/>
      <c r="C22" s="72"/>
      <c r="D22" s="72"/>
      <c r="E22" s="72"/>
      <c r="F22" s="72"/>
      <c r="G22" s="72"/>
      <c r="H22" s="72"/>
      <c r="I22" s="72"/>
      <c r="J22" s="72"/>
      <c r="K22" s="72"/>
      <c r="L22" s="72"/>
      <c r="M22" s="72"/>
      <c r="N22" s="72"/>
      <c r="O22" s="72"/>
      <c r="P22" s="72"/>
      <c r="Q22" s="72"/>
      <c r="R22" s="72"/>
    </row>
    <row r="23" spans="1:18" ht="18" customHeight="1" x14ac:dyDescent="0.15">
      <c r="A23" s="72"/>
      <c r="B23" s="72"/>
      <c r="C23" s="72"/>
      <c r="D23" s="72"/>
      <c r="E23" s="72"/>
      <c r="F23" s="72"/>
      <c r="G23" s="72"/>
      <c r="H23" s="72"/>
      <c r="I23" s="72"/>
      <c r="J23" s="72"/>
      <c r="K23" s="72"/>
      <c r="L23" s="72"/>
      <c r="M23" s="72"/>
      <c r="N23" s="72"/>
      <c r="O23" s="72"/>
      <c r="P23" s="72"/>
      <c r="Q23" s="72"/>
      <c r="R23" s="72"/>
    </row>
    <row r="24" spans="1:18" ht="26.25" customHeight="1" x14ac:dyDescent="0.15">
      <c r="A24" s="480" t="s">
        <v>168</v>
      </c>
      <c r="B24" s="480"/>
      <c r="C24" s="480"/>
      <c r="D24" s="480"/>
      <c r="E24" s="480"/>
      <c r="F24" s="480"/>
      <c r="G24" s="480"/>
      <c r="H24" s="72"/>
      <c r="I24" s="72"/>
      <c r="J24" s="72"/>
      <c r="K24" s="72"/>
      <c r="L24" s="72"/>
      <c r="M24" s="72"/>
      <c r="N24" s="72"/>
      <c r="O24" s="72"/>
      <c r="P24" s="72"/>
      <c r="Q24" s="72"/>
      <c r="R24" s="72"/>
    </row>
    <row r="25" spans="1:18" ht="18" customHeight="1" x14ac:dyDescent="0.15">
      <c r="A25" s="72"/>
      <c r="B25" s="481" t="s">
        <v>169</v>
      </c>
      <c r="C25" s="481"/>
      <c r="D25" s="481"/>
      <c r="E25" s="485" t="str">
        <f>IF(【交付申請】入力!B141=0,"",【交付申請】入力!B141)</f>
        <v>○○</v>
      </c>
      <c r="F25" s="485"/>
      <c r="G25" s="485"/>
      <c r="H25" s="485"/>
      <c r="I25" s="486"/>
      <c r="J25" s="495" t="str">
        <f>IF(【交付申請】入力!E141=0,"",【交付申請】入力!E141)</f>
        <v>銀行</v>
      </c>
      <c r="K25" s="495"/>
      <c r="L25" s="495"/>
      <c r="M25" s="487" t="str">
        <f>IF(【交付申請】入力!G141=0,"",【交付申請】入力!G141)</f>
        <v>○○</v>
      </c>
      <c r="N25" s="485"/>
      <c r="O25" s="486"/>
      <c r="P25" s="488" t="str">
        <f>IF(【交付申請】入力!I141=0,"",【交付申請】入力!I141)</f>
        <v>支店</v>
      </c>
      <c r="Q25" s="489"/>
      <c r="R25" s="72"/>
    </row>
    <row r="26" spans="1:18" ht="18" customHeight="1" x14ac:dyDescent="0.15">
      <c r="A26" s="72"/>
      <c r="B26" s="481"/>
      <c r="C26" s="481"/>
      <c r="D26" s="481"/>
      <c r="E26" s="485"/>
      <c r="F26" s="485"/>
      <c r="G26" s="485"/>
      <c r="H26" s="485"/>
      <c r="I26" s="486"/>
      <c r="J26" s="480"/>
      <c r="K26" s="480"/>
      <c r="L26" s="480"/>
      <c r="M26" s="487"/>
      <c r="N26" s="485"/>
      <c r="O26" s="486"/>
      <c r="P26" s="488"/>
      <c r="Q26" s="489"/>
      <c r="R26" s="72"/>
    </row>
    <row r="27" spans="1:18" ht="18" customHeight="1" x14ac:dyDescent="0.15">
      <c r="A27" s="72"/>
      <c r="B27" s="481"/>
      <c r="C27" s="481"/>
      <c r="D27" s="481"/>
      <c r="E27" s="485"/>
      <c r="F27" s="485"/>
      <c r="G27" s="485"/>
      <c r="H27" s="485"/>
      <c r="I27" s="486"/>
      <c r="J27" s="480"/>
      <c r="K27" s="480"/>
      <c r="L27" s="480"/>
      <c r="M27" s="487"/>
      <c r="N27" s="485"/>
      <c r="O27" s="486"/>
      <c r="P27" s="488"/>
      <c r="Q27" s="489"/>
      <c r="R27" s="72"/>
    </row>
    <row r="28" spans="1:18" ht="18" customHeight="1" x14ac:dyDescent="0.15">
      <c r="A28" s="72"/>
      <c r="B28" s="481"/>
      <c r="C28" s="481"/>
      <c r="D28" s="481"/>
      <c r="E28" s="485"/>
      <c r="F28" s="485"/>
      <c r="G28" s="485"/>
      <c r="H28" s="485"/>
      <c r="I28" s="486"/>
      <c r="J28" s="496"/>
      <c r="K28" s="496"/>
      <c r="L28" s="496"/>
      <c r="M28" s="487"/>
      <c r="N28" s="485"/>
      <c r="O28" s="486"/>
      <c r="P28" s="488"/>
      <c r="Q28" s="489"/>
      <c r="R28" s="72"/>
    </row>
    <row r="29" spans="1:18" ht="18" customHeight="1" x14ac:dyDescent="0.15">
      <c r="A29" s="72"/>
      <c r="B29" s="481" t="s">
        <v>170</v>
      </c>
      <c r="C29" s="481"/>
      <c r="D29" s="481"/>
      <c r="E29" s="490" t="str">
        <f>IF(【交付申請】入力!B143=0,"",【交付申請】入力!B143)</f>
        <v>○○ジチカイ　カイチョウ　タカサゴ　タロウ</v>
      </c>
      <c r="F29" s="490"/>
      <c r="G29" s="490"/>
      <c r="H29" s="490"/>
      <c r="I29" s="490"/>
      <c r="J29" s="490"/>
      <c r="K29" s="490"/>
      <c r="L29" s="490"/>
      <c r="M29" s="490"/>
      <c r="N29" s="490"/>
      <c r="O29" s="490"/>
      <c r="P29" s="490"/>
      <c r="Q29" s="490"/>
      <c r="R29" s="72"/>
    </row>
    <row r="30" spans="1:18" ht="18" customHeight="1" x14ac:dyDescent="0.15">
      <c r="A30" s="72"/>
      <c r="B30" s="497"/>
      <c r="C30" s="497"/>
      <c r="D30" s="497"/>
      <c r="E30" s="491"/>
      <c r="F30" s="491"/>
      <c r="G30" s="491"/>
      <c r="H30" s="491"/>
      <c r="I30" s="491"/>
      <c r="J30" s="491"/>
      <c r="K30" s="491"/>
      <c r="L30" s="491"/>
      <c r="M30" s="491"/>
      <c r="N30" s="491"/>
      <c r="O30" s="491"/>
      <c r="P30" s="491"/>
      <c r="Q30" s="491"/>
      <c r="R30" s="72"/>
    </row>
    <row r="31" spans="1:18" ht="18" customHeight="1" x14ac:dyDescent="0.15">
      <c r="A31" s="72"/>
      <c r="B31" s="498" t="s">
        <v>171</v>
      </c>
      <c r="C31" s="498"/>
      <c r="D31" s="498"/>
      <c r="E31" s="492" t="str">
        <f>IF(【交付申請】入力!B144=0,"",【交付申請】入力!B144)</f>
        <v>○○自治会　会長　高砂　太郎</v>
      </c>
      <c r="F31" s="492"/>
      <c r="G31" s="492"/>
      <c r="H31" s="492"/>
      <c r="I31" s="492"/>
      <c r="J31" s="492"/>
      <c r="K31" s="492"/>
      <c r="L31" s="492"/>
      <c r="M31" s="492"/>
      <c r="N31" s="492"/>
      <c r="O31" s="492"/>
      <c r="P31" s="492"/>
      <c r="Q31" s="492"/>
      <c r="R31" s="72"/>
    </row>
    <row r="32" spans="1:18" ht="18" customHeight="1" x14ac:dyDescent="0.15">
      <c r="A32" s="72"/>
      <c r="B32" s="481"/>
      <c r="C32" s="481"/>
      <c r="D32" s="481"/>
      <c r="E32" s="490"/>
      <c r="F32" s="490"/>
      <c r="G32" s="490"/>
      <c r="H32" s="490"/>
      <c r="I32" s="490"/>
      <c r="J32" s="490"/>
      <c r="K32" s="490"/>
      <c r="L32" s="490"/>
      <c r="M32" s="490"/>
      <c r="N32" s="490"/>
      <c r="O32" s="490"/>
      <c r="P32" s="490"/>
      <c r="Q32" s="490"/>
      <c r="R32" s="72"/>
    </row>
    <row r="33" spans="1:18" ht="18" customHeight="1" x14ac:dyDescent="0.15">
      <c r="A33" s="72"/>
      <c r="B33" s="481"/>
      <c r="C33" s="481"/>
      <c r="D33" s="481"/>
      <c r="E33" s="490"/>
      <c r="F33" s="490"/>
      <c r="G33" s="490"/>
      <c r="H33" s="490"/>
      <c r="I33" s="490"/>
      <c r="J33" s="490"/>
      <c r="K33" s="490"/>
      <c r="L33" s="490"/>
      <c r="M33" s="490"/>
      <c r="N33" s="490"/>
      <c r="O33" s="490"/>
      <c r="P33" s="490"/>
      <c r="Q33" s="490"/>
      <c r="R33" s="72"/>
    </row>
    <row r="34" spans="1:18" ht="18" customHeight="1" x14ac:dyDescent="0.15">
      <c r="A34" s="72"/>
      <c r="B34" s="481" t="s">
        <v>172</v>
      </c>
      <c r="C34" s="481"/>
      <c r="D34" s="481"/>
      <c r="E34" s="490" t="str">
        <f>DBCS(【交付申請】入力!B145)</f>
        <v>０００００００</v>
      </c>
      <c r="F34" s="490"/>
      <c r="G34" s="490"/>
      <c r="H34" s="490"/>
      <c r="I34" s="490"/>
      <c r="J34" s="490"/>
      <c r="K34" s="490"/>
      <c r="L34" s="490"/>
      <c r="M34" s="490"/>
      <c r="N34" s="490"/>
      <c r="O34" s="490"/>
      <c r="P34" s="490"/>
      <c r="Q34" s="490"/>
      <c r="R34" s="72"/>
    </row>
    <row r="35" spans="1:18" ht="18" customHeight="1" x14ac:dyDescent="0.15">
      <c r="A35" s="72"/>
      <c r="B35" s="481"/>
      <c r="C35" s="481"/>
      <c r="D35" s="481"/>
      <c r="E35" s="490"/>
      <c r="F35" s="490"/>
      <c r="G35" s="490"/>
      <c r="H35" s="490"/>
      <c r="I35" s="490"/>
      <c r="J35" s="490"/>
      <c r="K35" s="490"/>
      <c r="L35" s="490"/>
      <c r="M35" s="490"/>
      <c r="N35" s="490"/>
      <c r="O35" s="490"/>
      <c r="P35" s="490"/>
      <c r="Q35" s="490"/>
      <c r="R35" s="72"/>
    </row>
    <row r="36" spans="1:18" ht="18" customHeight="1" x14ac:dyDescent="0.15">
      <c r="A36" s="72"/>
      <c r="B36" s="481" t="s">
        <v>173</v>
      </c>
      <c r="C36" s="481"/>
      <c r="D36" s="481"/>
      <c r="E36" s="68"/>
      <c r="F36" s="69"/>
      <c r="G36" s="69"/>
      <c r="H36" s="493" t="s">
        <v>176</v>
      </c>
      <c r="I36" s="69"/>
      <c r="J36" s="69"/>
      <c r="K36" s="70"/>
      <c r="L36" s="481"/>
      <c r="M36" s="481"/>
      <c r="N36" s="481"/>
      <c r="O36" s="481"/>
      <c r="P36" s="481"/>
      <c r="Q36" s="481"/>
      <c r="R36" s="72"/>
    </row>
    <row r="37" spans="1:18" ht="18" customHeight="1" x14ac:dyDescent="0.15">
      <c r="A37" s="72"/>
      <c r="B37" s="481"/>
      <c r="C37" s="481"/>
      <c r="D37" s="481"/>
      <c r="E37" s="71"/>
      <c r="F37" s="58" t="s">
        <v>177</v>
      </c>
      <c r="G37" s="72"/>
      <c r="H37" s="359"/>
      <c r="I37" s="72"/>
      <c r="J37" s="77" t="s">
        <v>178</v>
      </c>
      <c r="K37" s="73"/>
      <c r="L37" s="481"/>
      <c r="M37" s="481"/>
      <c r="N37" s="481"/>
      <c r="O37" s="481"/>
      <c r="P37" s="481"/>
      <c r="Q37" s="481"/>
      <c r="R37" s="72"/>
    </row>
    <row r="38" spans="1:18" ht="18" customHeight="1" x14ac:dyDescent="0.15">
      <c r="A38" s="72"/>
      <c r="B38" s="481"/>
      <c r="C38" s="481"/>
      <c r="D38" s="481"/>
      <c r="E38" s="74"/>
      <c r="F38" s="75"/>
      <c r="G38" s="75"/>
      <c r="H38" s="494"/>
      <c r="I38" s="75"/>
      <c r="J38" s="75"/>
      <c r="K38" s="76"/>
      <c r="L38" s="481"/>
      <c r="M38" s="481"/>
      <c r="N38" s="481"/>
      <c r="O38" s="481"/>
      <c r="P38" s="481"/>
      <c r="Q38" s="481"/>
      <c r="R38" s="72"/>
    </row>
    <row r="39" spans="1:18" ht="18" customHeight="1" x14ac:dyDescent="0.15">
      <c r="A39" s="72"/>
      <c r="B39" s="72"/>
      <c r="C39" s="72"/>
      <c r="D39" s="72"/>
      <c r="E39" s="72"/>
      <c r="F39" s="72"/>
      <c r="G39" s="72"/>
      <c r="H39" s="72"/>
      <c r="I39" s="72"/>
      <c r="J39" s="72"/>
      <c r="K39" s="72"/>
      <c r="L39" s="72"/>
      <c r="M39" s="72"/>
      <c r="N39" s="72"/>
      <c r="O39" s="72"/>
      <c r="P39" s="72"/>
      <c r="Q39" s="72"/>
      <c r="R39" s="72"/>
    </row>
    <row r="40" spans="1:18" ht="18" customHeight="1" x14ac:dyDescent="0.15">
      <c r="A40" s="72"/>
      <c r="B40" s="484" t="s">
        <v>183</v>
      </c>
      <c r="C40" s="484"/>
      <c r="D40" s="484"/>
      <c r="E40" s="72" t="s">
        <v>182</v>
      </c>
      <c r="F40" s="359" t="str">
        <f>IF(【交付申請】入力!F147="","",【交付申請】入力!F147)</f>
        <v>高砂　太郎</v>
      </c>
      <c r="G40" s="359"/>
      <c r="H40" s="359"/>
      <c r="I40" s="359"/>
      <c r="J40" s="78" t="s">
        <v>185</v>
      </c>
      <c r="K40" s="359" t="str">
        <f>DBCS(IF(【交付申請】入力!F148="","",【交付申請】入力!F148))</f>
        <v>０７９－０００－００００</v>
      </c>
      <c r="L40" s="359"/>
      <c r="M40" s="359"/>
      <c r="N40" s="359"/>
      <c r="O40" s="359"/>
      <c r="P40" s="359"/>
      <c r="Q40" s="72" t="s">
        <v>186</v>
      </c>
      <c r="R40" s="72"/>
    </row>
    <row r="41" spans="1:18" ht="18" customHeight="1" x14ac:dyDescent="0.15">
      <c r="A41" s="72"/>
      <c r="B41" s="72"/>
      <c r="C41" s="72"/>
      <c r="D41" s="72"/>
      <c r="E41" s="72"/>
      <c r="F41" s="72"/>
      <c r="G41" s="72"/>
      <c r="H41" s="72"/>
      <c r="I41" s="72"/>
      <c r="J41" s="72"/>
      <c r="K41" s="72"/>
      <c r="L41" s="72"/>
      <c r="M41" s="72"/>
      <c r="N41" s="72"/>
      <c r="O41" s="72"/>
      <c r="P41" s="72"/>
      <c r="Q41" s="72"/>
      <c r="R41" s="72"/>
    </row>
    <row r="42" spans="1:18" ht="18" customHeight="1" x14ac:dyDescent="0.15">
      <c r="A42" s="72"/>
      <c r="B42" s="484" t="s">
        <v>184</v>
      </c>
      <c r="C42" s="484"/>
      <c r="D42" s="484"/>
      <c r="E42" s="72" t="s">
        <v>182</v>
      </c>
      <c r="F42" s="359" t="str">
        <f>IF(【交付申請】入力!F149="","",【交付申請】入力!F149)</f>
        <v>高砂　二子</v>
      </c>
      <c r="G42" s="359"/>
      <c r="H42" s="359"/>
      <c r="I42" s="359"/>
      <c r="J42" s="78" t="s">
        <v>185</v>
      </c>
      <c r="K42" s="359" t="str">
        <f>DBCS((IF(【交付申請】入力!F150="","",【交付申請】入力!F150)))</f>
        <v>０９０－００００－００００</v>
      </c>
      <c r="L42" s="359"/>
      <c r="M42" s="359"/>
      <c r="N42" s="359"/>
      <c r="O42" s="359"/>
      <c r="P42" s="359"/>
      <c r="Q42" s="72" t="s">
        <v>186</v>
      </c>
      <c r="R42" s="72"/>
    </row>
    <row r="43" spans="1:18" ht="18" customHeight="1" x14ac:dyDescent="0.15">
      <c r="A43" s="72"/>
      <c r="B43" s="72"/>
      <c r="C43" s="72"/>
      <c r="D43" s="72"/>
      <c r="E43" s="72"/>
      <c r="F43" s="72"/>
      <c r="G43" s="72"/>
      <c r="H43" s="72"/>
      <c r="I43" s="72"/>
      <c r="J43" s="72"/>
      <c r="K43" s="72"/>
      <c r="L43" s="72"/>
      <c r="M43" s="72"/>
      <c r="N43" s="72"/>
      <c r="O43" s="72"/>
      <c r="P43" s="72"/>
      <c r="Q43" s="72"/>
      <c r="R43" s="72"/>
    </row>
    <row r="44" spans="1:18" ht="18" customHeight="1" x14ac:dyDescent="0.15">
      <c r="A44" s="72"/>
      <c r="B44" s="72"/>
      <c r="C44" s="72"/>
      <c r="D44" s="72"/>
      <c r="E44" s="72"/>
      <c r="F44" s="72"/>
      <c r="G44" s="72"/>
      <c r="H44" s="72"/>
      <c r="I44" s="72"/>
      <c r="J44" s="72"/>
      <c r="K44" s="72"/>
      <c r="L44" s="72"/>
      <c r="M44" s="72"/>
      <c r="N44" s="72"/>
      <c r="O44" s="72"/>
      <c r="P44" s="72"/>
      <c r="Q44" s="72"/>
      <c r="R44" s="72"/>
    </row>
    <row r="45" spans="1:18" ht="18" customHeight="1" x14ac:dyDescent="0.15">
      <c r="A45" s="72"/>
      <c r="B45" s="72"/>
      <c r="C45" s="72"/>
      <c r="D45" s="72"/>
      <c r="E45" s="72"/>
      <c r="F45" s="72"/>
      <c r="G45" s="72"/>
      <c r="H45" s="72"/>
      <c r="I45" s="72"/>
      <c r="J45" s="72"/>
      <c r="K45" s="72"/>
      <c r="L45" s="72"/>
      <c r="M45" s="72"/>
      <c r="N45" s="72"/>
      <c r="O45" s="72"/>
      <c r="P45" s="72"/>
      <c r="Q45" s="72"/>
      <c r="R45" s="72"/>
    </row>
    <row r="46" spans="1:18" ht="18" customHeight="1" x14ac:dyDescent="0.15">
      <c r="A46" s="72"/>
      <c r="B46" s="72"/>
      <c r="C46" s="72"/>
      <c r="D46" s="72"/>
      <c r="E46" s="72"/>
      <c r="F46" s="72"/>
      <c r="G46" s="72"/>
      <c r="H46" s="72"/>
      <c r="I46" s="72"/>
      <c r="J46" s="72"/>
      <c r="K46" s="72"/>
      <c r="L46" s="72"/>
      <c r="M46" s="72"/>
      <c r="N46" s="72"/>
      <c r="O46" s="72"/>
      <c r="P46" s="72"/>
      <c r="Q46" s="72"/>
      <c r="R46" s="72"/>
    </row>
    <row r="47" spans="1:18" ht="18" customHeight="1" x14ac:dyDescent="0.15">
      <c r="A47" s="72"/>
      <c r="B47" s="72"/>
      <c r="C47" s="72"/>
      <c r="D47" s="72"/>
      <c r="E47" s="72"/>
      <c r="F47" s="72"/>
      <c r="G47" s="72"/>
      <c r="H47" s="72"/>
      <c r="I47" s="72"/>
      <c r="J47" s="72"/>
      <c r="K47" s="72"/>
      <c r="L47" s="72"/>
      <c r="M47" s="72"/>
      <c r="N47" s="72"/>
      <c r="O47" s="72"/>
      <c r="P47" s="72"/>
      <c r="Q47" s="72"/>
      <c r="R47" s="72"/>
    </row>
    <row r="48" spans="1:18" ht="18" customHeight="1" x14ac:dyDescent="0.15">
      <c r="A48" s="72"/>
      <c r="B48" s="72"/>
      <c r="C48" s="72"/>
      <c r="D48" s="72"/>
      <c r="E48" s="72"/>
      <c r="F48" s="72"/>
      <c r="G48" s="72"/>
      <c r="H48" s="72"/>
      <c r="I48" s="72"/>
      <c r="J48" s="72"/>
      <c r="K48" s="72"/>
      <c r="L48" s="72"/>
      <c r="M48" s="72"/>
      <c r="N48" s="72"/>
      <c r="O48" s="72"/>
      <c r="P48" s="72"/>
      <c r="Q48" s="72"/>
      <c r="R48" s="72"/>
    </row>
    <row r="49" spans="1:18" ht="18" customHeight="1" x14ac:dyDescent="0.15">
      <c r="A49" s="72"/>
      <c r="B49" s="72"/>
      <c r="C49" s="72"/>
      <c r="D49" s="72"/>
      <c r="E49" s="72"/>
      <c r="F49" s="72"/>
      <c r="G49" s="72"/>
      <c r="H49" s="72"/>
      <c r="I49" s="72"/>
      <c r="J49" s="72"/>
      <c r="K49" s="72"/>
      <c r="L49" s="72"/>
      <c r="M49" s="72"/>
      <c r="N49" s="72"/>
      <c r="O49" s="72"/>
      <c r="P49" s="72"/>
      <c r="Q49" s="72"/>
      <c r="R49" s="72"/>
    </row>
    <row r="50" spans="1:18" ht="18" customHeight="1" x14ac:dyDescent="0.15">
      <c r="A50" s="72"/>
      <c r="B50" s="72"/>
      <c r="C50" s="72"/>
      <c r="D50" s="72"/>
      <c r="E50" s="72"/>
      <c r="F50" s="72"/>
      <c r="G50" s="72"/>
      <c r="H50" s="72"/>
      <c r="I50" s="72"/>
      <c r="J50" s="72"/>
      <c r="K50" s="72"/>
      <c r="L50" s="72"/>
      <c r="M50" s="72"/>
      <c r="N50" s="72"/>
      <c r="O50" s="72"/>
      <c r="P50" s="72"/>
      <c r="Q50" s="72"/>
      <c r="R50" s="72"/>
    </row>
  </sheetData>
  <sheetProtection algorithmName="SHA-512" hashValue="m7O/9QIsK4p+HdOii0cgfY0xhrQvaaOauYjz3eo6LJyBXpVD1wZnLdTnNAyfAzslIEkrpenOngg/foirgw7UMg==" saltValue="vBz3EKIUtXqEkO/uapHjlg==" spinCount="100000" sheet="1" selectLockedCells="1"/>
  <mergeCells count="33">
    <mergeCell ref="B36:D38"/>
    <mergeCell ref="E25:I28"/>
    <mergeCell ref="M25:O28"/>
    <mergeCell ref="P25:Q28"/>
    <mergeCell ref="E29:Q30"/>
    <mergeCell ref="E31:Q33"/>
    <mergeCell ref="E34:Q35"/>
    <mergeCell ref="L36:Q38"/>
    <mergeCell ref="H36:H38"/>
    <mergeCell ref="B34:D35"/>
    <mergeCell ref="J25:L28"/>
    <mergeCell ref="B29:D30"/>
    <mergeCell ref="B31:D33"/>
    <mergeCell ref="B40:D40"/>
    <mergeCell ref="B42:D42"/>
    <mergeCell ref="F40:I40"/>
    <mergeCell ref="F42:I42"/>
    <mergeCell ref="K40:P40"/>
    <mergeCell ref="K42:P42"/>
    <mergeCell ref="J6:L6"/>
    <mergeCell ref="M6:R6"/>
    <mergeCell ref="A5:H5"/>
    <mergeCell ref="B25:D28"/>
    <mergeCell ref="A17:R17"/>
    <mergeCell ref="A21:G21"/>
    <mergeCell ref="I21:M21"/>
    <mergeCell ref="A24:G24"/>
    <mergeCell ref="N8:R8"/>
    <mergeCell ref="J7:L7"/>
    <mergeCell ref="J8:L8"/>
    <mergeCell ref="A11:R11"/>
    <mergeCell ref="A14:R14"/>
    <mergeCell ref="M7:R7"/>
  </mergeCells>
  <phoneticPr fontId="3"/>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C17C023A-E10E-49E2-89A9-1228E771EB8E}">
            <xm:f>【交付申請】入力!$L$146:$L$146=2</xm:f>
            <x14:dxf>
              <border>
                <left style="hair">
                  <color auto="1"/>
                </left>
                <right style="hair">
                  <color auto="1"/>
                </right>
                <top style="hair">
                  <color auto="1"/>
                </top>
                <bottom style="hair">
                  <color auto="1"/>
                </bottom>
                <vertical/>
                <horizontal/>
              </border>
            </x14:dxf>
          </x14:cfRule>
          <xm:sqref>F37</xm:sqref>
        </x14:conditionalFormatting>
        <x14:conditionalFormatting xmlns:xm="http://schemas.microsoft.com/office/excel/2006/main">
          <x14:cfRule type="expression" priority="1" id="{7C790273-225D-47DB-A146-6F89388F2A20}">
            <xm:f>【交付申請】入力!$L$146=1</xm:f>
            <x14:dxf>
              <border>
                <left style="hair">
                  <color auto="1"/>
                </left>
                <right style="hair">
                  <color auto="1"/>
                </right>
                <top style="hair">
                  <color auto="1"/>
                </top>
                <bottom style="hair">
                  <color auto="1"/>
                </bottom>
                <vertical/>
                <horizontal/>
              </border>
            </x14:dxf>
          </x14:cfRule>
          <xm:sqref>J37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54EC5-E6A2-4142-A858-77432258AE1C}">
  <sheetPr>
    <tabColor rgb="FF00B0F0"/>
  </sheetPr>
  <dimension ref="A1:U141"/>
  <sheetViews>
    <sheetView zoomScaleNormal="100" zoomScaleSheetLayoutView="100" workbookViewId="0">
      <pane ySplit="1" topLeftCell="A2" activePane="bottomLeft" state="frozen"/>
      <selection pane="bottomLeft" activeCell="D6" sqref="D6"/>
    </sheetView>
  </sheetViews>
  <sheetFormatPr defaultColWidth="14.08984375" defaultRowHeight="22.5" customHeight="1" x14ac:dyDescent="0.15"/>
  <cols>
    <col min="1" max="1" width="14.08984375" style="156"/>
    <col min="2" max="10" width="3.7265625" style="156" customWidth="1"/>
    <col min="11" max="11" width="14.54296875" style="156" customWidth="1"/>
    <col min="12" max="12" width="15.453125" style="156" customWidth="1"/>
    <col min="13" max="13" width="4.54296875" style="156" customWidth="1"/>
    <col min="14" max="14" width="5.36328125" style="157" customWidth="1"/>
    <col min="15" max="15" width="15.81640625" style="157" customWidth="1"/>
    <col min="16" max="21" width="10.1796875" style="157" customWidth="1"/>
    <col min="22" max="30" width="10.1796875" style="156" customWidth="1"/>
    <col min="31" max="16384" width="14.08984375" style="156"/>
  </cols>
  <sheetData>
    <row r="1" spans="1:21" s="159" customFormat="1" ht="26.25" customHeight="1" x14ac:dyDescent="0.15">
      <c r="A1" s="159" t="s">
        <v>253</v>
      </c>
      <c r="N1" s="160"/>
      <c r="O1" s="160"/>
      <c r="P1" s="160"/>
      <c r="Q1" s="160"/>
      <c r="R1" s="160"/>
      <c r="S1" s="160"/>
      <c r="T1" s="160"/>
      <c r="U1" s="160"/>
    </row>
    <row r="3" spans="1:21" ht="22.5" customHeight="1" x14ac:dyDescent="0.15">
      <c r="A3" s="198" t="s">
        <v>108</v>
      </c>
      <c r="B3" s="198"/>
      <c r="C3" s="198"/>
      <c r="D3" s="198"/>
      <c r="E3" s="198"/>
    </row>
    <row r="4" spans="1:21" ht="22.5" customHeight="1" x14ac:dyDescent="0.15">
      <c r="A4" s="308" t="s">
        <v>359</v>
      </c>
      <c r="B4" s="308"/>
      <c r="C4" s="308"/>
      <c r="D4" s="308"/>
      <c r="E4" s="308"/>
      <c r="F4" s="308"/>
      <c r="G4" s="308"/>
      <c r="H4" s="308"/>
      <c r="I4" s="308"/>
      <c r="J4" s="308"/>
      <c r="K4" s="308"/>
      <c r="L4" s="308"/>
    </row>
    <row r="5" spans="1:21" ht="22.5" customHeight="1" x14ac:dyDescent="0.15">
      <c r="A5" s="158" t="s">
        <v>59</v>
      </c>
    </row>
    <row r="6" spans="1:21" ht="22.5" customHeight="1" x14ac:dyDescent="0.15">
      <c r="A6" s="39" t="s">
        <v>57</v>
      </c>
      <c r="B6" s="182" t="s">
        <v>58</v>
      </c>
      <c r="C6" s="183"/>
      <c r="D6" s="97">
        <v>7</v>
      </c>
      <c r="E6" s="56" t="s">
        <v>91</v>
      </c>
    </row>
    <row r="7" spans="1:21" ht="22.5" customHeight="1" x14ac:dyDescent="0.15">
      <c r="A7" s="39" t="s">
        <v>60</v>
      </c>
      <c r="B7" s="97">
        <v>3</v>
      </c>
      <c r="C7" s="96" t="s">
        <v>61</v>
      </c>
      <c r="D7" s="97">
        <v>24</v>
      </c>
      <c r="E7" s="96" t="s">
        <v>62</v>
      </c>
      <c r="F7" s="57" t="s">
        <v>246</v>
      </c>
      <c r="G7" s="57"/>
      <c r="H7" s="57"/>
      <c r="I7" s="57"/>
      <c r="J7" s="57"/>
      <c r="K7" s="57"/>
      <c r="L7" s="57"/>
    </row>
    <row r="8" spans="1:21" ht="22.5" customHeight="1" x14ac:dyDescent="0.15">
      <c r="D8" s="156" t="str">
        <f>IF(D7&gt;9,"","　")</f>
        <v/>
      </c>
    </row>
    <row r="9" spans="1:21" ht="22.5" customHeight="1" x14ac:dyDescent="0.15">
      <c r="A9" s="158" t="s">
        <v>194</v>
      </c>
    </row>
    <row r="10" spans="1:21" ht="22.5" customHeight="1" x14ac:dyDescent="0.15">
      <c r="A10" s="211" t="s">
        <v>192</v>
      </c>
      <c r="B10" s="606" t="s">
        <v>193</v>
      </c>
      <c r="C10" s="606"/>
      <c r="D10" s="606"/>
      <c r="E10" s="606"/>
      <c r="F10" s="606"/>
      <c r="G10" s="606"/>
      <c r="H10" s="606"/>
      <c r="I10" s="606"/>
      <c r="J10" s="606"/>
      <c r="K10" s="606"/>
      <c r="L10" s="606"/>
    </row>
    <row r="11" spans="1:21" ht="22.5" customHeight="1" x14ac:dyDescent="0.15">
      <c r="A11" s="212"/>
      <c r="B11" s="607" t="s">
        <v>417</v>
      </c>
      <c r="C11" s="607"/>
      <c r="D11" s="607"/>
      <c r="E11" s="607"/>
      <c r="F11" s="607"/>
      <c r="G11" s="607"/>
      <c r="H11" s="607"/>
      <c r="I11" s="607"/>
      <c r="J11" s="607"/>
      <c r="K11" s="607"/>
      <c r="L11" s="607"/>
    </row>
    <row r="12" spans="1:21" ht="22.5" customHeight="1" x14ac:dyDescent="0.15">
      <c r="A12" s="212"/>
      <c r="B12" s="607"/>
      <c r="C12" s="607"/>
      <c r="D12" s="607"/>
      <c r="E12" s="607"/>
      <c r="F12" s="607"/>
      <c r="G12" s="607"/>
      <c r="H12" s="607"/>
      <c r="I12" s="607"/>
      <c r="J12" s="607"/>
      <c r="K12" s="607"/>
      <c r="L12" s="607"/>
    </row>
    <row r="13" spans="1:21" ht="22.5" customHeight="1" x14ac:dyDescent="0.15">
      <c r="A13" s="213"/>
      <c r="B13" s="607"/>
      <c r="C13" s="607"/>
      <c r="D13" s="607"/>
      <c r="E13" s="607"/>
      <c r="F13" s="607"/>
      <c r="G13" s="607"/>
      <c r="H13" s="607"/>
      <c r="I13" s="607"/>
      <c r="J13" s="607"/>
      <c r="K13" s="607"/>
      <c r="L13" s="607"/>
    </row>
    <row r="15" spans="1:21" ht="22.5" customHeight="1" x14ac:dyDescent="0.15">
      <c r="A15" s="158" t="s">
        <v>195</v>
      </c>
    </row>
    <row r="16" spans="1:21" ht="22.5" customHeight="1" x14ac:dyDescent="0.15">
      <c r="A16" s="169" t="s">
        <v>198</v>
      </c>
    </row>
    <row r="17" spans="1:12" ht="22.5" customHeight="1" x14ac:dyDescent="0.15">
      <c r="A17" s="57" t="s">
        <v>200</v>
      </c>
      <c r="B17" s="57"/>
      <c r="C17" s="57"/>
      <c r="D17" s="57"/>
      <c r="E17" s="57"/>
      <c r="F17" s="57"/>
      <c r="G17" s="57"/>
      <c r="H17" s="57"/>
      <c r="I17" s="57"/>
      <c r="J17" s="57"/>
      <c r="K17" s="57"/>
      <c r="L17" s="57"/>
    </row>
    <row r="18" spans="1:12" ht="22.5" customHeight="1" x14ac:dyDescent="0.15">
      <c r="A18" s="57" t="s">
        <v>196</v>
      </c>
      <c r="B18" s="57"/>
      <c r="C18" s="57"/>
      <c r="D18" s="57"/>
      <c r="E18" s="57"/>
      <c r="F18" s="57"/>
      <c r="G18" s="57"/>
      <c r="H18" s="57"/>
      <c r="I18" s="57"/>
      <c r="J18" s="57"/>
      <c r="K18" s="57"/>
      <c r="L18" s="57"/>
    </row>
    <row r="19" spans="1:12" ht="22.5" customHeight="1" x14ac:dyDescent="0.15">
      <c r="A19" s="54" t="s">
        <v>22</v>
      </c>
      <c r="B19" s="221" t="s">
        <v>89</v>
      </c>
      <c r="C19" s="221"/>
      <c r="D19" s="221"/>
      <c r="E19" s="221"/>
      <c r="F19" s="221"/>
      <c r="G19" s="221"/>
      <c r="H19" s="221"/>
      <c r="I19" s="221"/>
      <c r="J19" s="221"/>
      <c r="K19" s="54" t="s">
        <v>23</v>
      </c>
      <c r="L19" s="54" t="s">
        <v>72</v>
      </c>
    </row>
    <row r="20" spans="1:12" ht="22.5" customHeight="1" x14ac:dyDescent="0.15">
      <c r="A20" s="55" t="s">
        <v>80</v>
      </c>
      <c r="B20" s="234" t="s">
        <v>70</v>
      </c>
      <c r="C20" s="235"/>
      <c r="D20" s="235"/>
      <c r="E20" s="235"/>
      <c r="F20" s="235"/>
      <c r="G20" s="235"/>
      <c r="H20" s="235"/>
      <c r="I20" s="235"/>
      <c r="J20" s="236"/>
      <c r="K20" s="55" t="s">
        <v>74</v>
      </c>
      <c r="L20" s="55" t="s">
        <v>71</v>
      </c>
    </row>
    <row r="21" spans="1:12" ht="22.5" customHeight="1" x14ac:dyDescent="0.15">
      <c r="A21" s="55" t="s">
        <v>73</v>
      </c>
      <c r="B21" s="234" t="s">
        <v>76</v>
      </c>
      <c r="C21" s="235"/>
      <c r="D21" s="235"/>
      <c r="E21" s="235"/>
      <c r="F21" s="235"/>
      <c r="G21" s="235"/>
      <c r="H21" s="235"/>
      <c r="I21" s="235"/>
      <c r="J21" s="236"/>
      <c r="K21" s="55" t="s">
        <v>74</v>
      </c>
      <c r="L21" s="55" t="s">
        <v>75</v>
      </c>
    </row>
    <row r="22" spans="1:12" ht="22.5" customHeight="1" x14ac:dyDescent="0.15">
      <c r="A22" s="48" t="s">
        <v>364</v>
      </c>
      <c r="B22" s="223" t="s">
        <v>365</v>
      </c>
      <c r="C22" s="224"/>
      <c r="D22" s="224"/>
      <c r="E22" s="224"/>
      <c r="F22" s="224"/>
      <c r="G22" s="224"/>
      <c r="H22" s="224"/>
      <c r="I22" s="224"/>
      <c r="J22" s="225"/>
      <c r="K22" s="49" t="s">
        <v>366</v>
      </c>
      <c r="L22" s="50">
        <v>150</v>
      </c>
    </row>
    <row r="23" spans="1:12" ht="22.5" customHeight="1" x14ac:dyDescent="0.15">
      <c r="A23" s="48" t="s">
        <v>367</v>
      </c>
      <c r="B23" s="223" t="s">
        <v>368</v>
      </c>
      <c r="C23" s="224"/>
      <c r="D23" s="224"/>
      <c r="E23" s="224"/>
      <c r="F23" s="224"/>
      <c r="G23" s="224"/>
      <c r="H23" s="224"/>
      <c r="I23" s="224"/>
      <c r="J23" s="225"/>
      <c r="K23" s="49" t="s">
        <v>366</v>
      </c>
      <c r="L23" s="50">
        <v>120</v>
      </c>
    </row>
    <row r="24" spans="1:12" ht="22.5" customHeight="1" x14ac:dyDescent="0.15">
      <c r="A24" s="48"/>
      <c r="B24" s="223"/>
      <c r="C24" s="224"/>
      <c r="D24" s="224"/>
      <c r="E24" s="224"/>
      <c r="F24" s="224"/>
      <c r="G24" s="224"/>
      <c r="H24" s="224"/>
      <c r="I24" s="224"/>
      <c r="J24" s="225"/>
      <c r="K24" s="49"/>
      <c r="L24" s="50"/>
    </row>
    <row r="25" spans="1:12" ht="22.5" customHeight="1" x14ac:dyDescent="0.15">
      <c r="A25" s="48"/>
      <c r="B25" s="223"/>
      <c r="C25" s="224"/>
      <c r="D25" s="224"/>
      <c r="E25" s="224"/>
      <c r="F25" s="224"/>
      <c r="G25" s="224"/>
      <c r="H25" s="224"/>
      <c r="I25" s="224"/>
      <c r="J25" s="225"/>
      <c r="K25" s="49"/>
      <c r="L25" s="50"/>
    </row>
    <row r="26" spans="1:12" ht="22.5" customHeight="1" x14ac:dyDescent="0.15">
      <c r="A26" s="48"/>
      <c r="B26" s="223"/>
      <c r="C26" s="224"/>
      <c r="D26" s="224"/>
      <c r="E26" s="224"/>
      <c r="F26" s="224"/>
      <c r="G26" s="224"/>
      <c r="H26" s="224"/>
      <c r="I26" s="224"/>
      <c r="J26" s="225"/>
      <c r="K26" s="49"/>
      <c r="L26" s="50"/>
    </row>
    <row r="27" spans="1:12" ht="22.5" customHeight="1" x14ac:dyDescent="0.15">
      <c r="A27" s="48"/>
      <c r="B27" s="223"/>
      <c r="C27" s="224"/>
      <c r="D27" s="224"/>
      <c r="E27" s="224"/>
      <c r="F27" s="224"/>
      <c r="G27" s="224"/>
      <c r="H27" s="224"/>
      <c r="I27" s="224"/>
      <c r="J27" s="225"/>
      <c r="K27" s="49"/>
      <c r="L27" s="50"/>
    </row>
    <row r="28" spans="1:12" ht="22.5" customHeight="1" x14ac:dyDescent="0.15">
      <c r="A28" s="48"/>
      <c r="B28" s="223"/>
      <c r="C28" s="224"/>
      <c r="D28" s="224"/>
      <c r="E28" s="224"/>
      <c r="F28" s="224"/>
      <c r="G28" s="224"/>
      <c r="H28" s="224"/>
      <c r="I28" s="224"/>
      <c r="J28" s="225"/>
      <c r="K28" s="49"/>
      <c r="L28" s="50"/>
    </row>
    <row r="29" spans="1:12" ht="22.5" customHeight="1" x14ac:dyDescent="0.15">
      <c r="A29" s="48"/>
      <c r="B29" s="223"/>
      <c r="C29" s="224"/>
      <c r="D29" s="224"/>
      <c r="E29" s="224"/>
      <c r="F29" s="224"/>
      <c r="G29" s="224"/>
      <c r="H29" s="224"/>
      <c r="I29" s="224"/>
      <c r="J29" s="225"/>
      <c r="K29" s="49"/>
      <c r="L29" s="50"/>
    </row>
    <row r="30" spans="1:12" ht="22.5" customHeight="1" x14ac:dyDescent="0.15">
      <c r="A30" s="48"/>
      <c r="B30" s="223"/>
      <c r="C30" s="224"/>
      <c r="D30" s="224"/>
      <c r="E30" s="224"/>
      <c r="F30" s="224"/>
      <c r="G30" s="224"/>
      <c r="H30" s="224"/>
      <c r="I30" s="224"/>
      <c r="J30" s="225"/>
      <c r="K30" s="49"/>
      <c r="L30" s="50"/>
    </row>
    <row r="31" spans="1:12" ht="22.5" customHeight="1" x14ac:dyDescent="0.15">
      <c r="A31" s="48"/>
      <c r="B31" s="223"/>
      <c r="C31" s="224"/>
      <c r="D31" s="224"/>
      <c r="E31" s="224"/>
      <c r="F31" s="224"/>
      <c r="G31" s="224"/>
      <c r="H31" s="224"/>
      <c r="I31" s="224"/>
      <c r="J31" s="225"/>
      <c r="K31" s="49"/>
      <c r="L31" s="50"/>
    </row>
    <row r="32" spans="1:12" ht="22.5" customHeight="1" x14ac:dyDescent="0.15">
      <c r="A32" s="48"/>
      <c r="B32" s="223"/>
      <c r="C32" s="224"/>
      <c r="D32" s="224"/>
      <c r="E32" s="224"/>
      <c r="F32" s="224"/>
      <c r="G32" s="224"/>
      <c r="H32" s="224"/>
      <c r="I32" s="224"/>
      <c r="J32" s="225"/>
      <c r="K32" s="49"/>
      <c r="L32" s="50"/>
    </row>
    <row r="33" spans="1:12" ht="22.5" customHeight="1" x14ac:dyDescent="0.15">
      <c r="A33" s="48"/>
      <c r="B33" s="223"/>
      <c r="C33" s="224"/>
      <c r="D33" s="224"/>
      <c r="E33" s="224"/>
      <c r="F33" s="224"/>
      <c r="G33" s="224"/>
      <c r="H33" s="224"/>
      <c r="I33" s="224"/>
      <c r="J33" s="225"/>
      <c r="K33" s="49"/>
      <c r="L33" s="50"/>
    </row>
    <row r="34" spans="1:12" ht="22.5" customHeight="1" x14ac:dyDescent="0.15">
      <c r="A34" s="48"/>
      <c r="B34" s="223"/>
      <c r="C34" s="224"/>
      <c r="D34" s="224"/>
      <c r="E34" s="224"/>
      <c r="F34" s="224"/>
      <c r="G34" s="224"/>
      <c r="H34" s="224"/>
      <c r="I34" s="224"/>
      <c r="J34" s="225"/>
      <c r="K34" s="49"/>
      <c r="L34" s="50"/>
    </row>
    <row r="35" spans="1:12" ht="22.5" customHeight="1" x14ac:dyDescent="0.15">
      <c r="A35" s="242" t="s">
        <v>224</v>
      </c>
      <c r="B35" s="242"/>
      <c r="C35" s="242"/>
      <c r="D35" s="242"/>
      <c r="E35" s="242"/>
      <c r="F35" s="242"/>
      <c r="G35" s="242"/>
      <c r="H35" s="242"/>
      <c r="I35" s="242"/>
      <c r="J35" s="242"/>
      <c r="K35" s="242"/>
      <c r="L35" s="242"/>
    </row>
    <row r="36" spans="1:12" ht="22.5" customHeight="1" x14ac:dyDescent="0.15">
      <c r="A36" s="170"/>
      <c r="B36" s="170"/>
      <c r="C36" s="170"/>
      <c r="D36" s="170"/>
      <c r="E36" s="170"/>
      <c r="F36" s="170"/>
      <c r="G36" s="170"/>
      <c r="H36" s="170"/>
      <c r="I36" s="170"/>
      <c r="J36" s="170"/>
      <c r="K36" s="170"/>
      <c r="L36" s="170"/>
    </row>
    <row r="38" spans="1:12" ht="22.5" customHeight="1" x14ac:dyDescent="0.15">
      <c r="A38" s="169" t="s">
        <v>197</v>
      </c>
    </row>
    <row r="39" spans="1:12" ht="22.5" customHeight="1" x14ac:dyDescent="0.15">
      <c r="A39" s="57" t="s">
        <v>199</v>
      </c>
      <c r="B39" s="57"/>
      <c r="C39" s="57"/>
      <c r="D39" s="57"/>
      <c r="E39" s="57"/>
      <c r="F39" s="57"/>
      <c r="G39" s="57"/>
      <c r="H39" s="57"/>
      <c r="I39" s="57"/>
      <c r="J39" s="57"/>
      <c r="K39" s="57"/>
      <c r="L39" s="57"/>
    </row>
    <row r="40" spans="1:12" ht="22.5" customHeight="1" x14ac:dyDescent="0.15">
      <c r="A40" s="57" t="s">
        <v>225</v>
      </c>
      <c r="B40" s="57"/>
      <c r="C40" s="57"/>
      <c r="D40" s="57"/>
      <c r="E40" s="57"/>
      <c r="F40" s="57"/>
      <c r="G40" s="57"/>
      <c r="H40" s="57"/>
      <c r="I40" s="57"/>
      <c r="J40" s="57"/>
      <c r="K40" s="57"/>
      <c r="L40" s="57"/>
    </row>
    <row r="41" spans="1:12" ht="22.5" customHeight="1" x14ac:dyDescent="0.15">
      <c r="A41" s="57" t="s">
        <v>226</v>
      </c>
      <c r="B41" s="57"/>
      <c r="C41" s="57"/>
      <c r="D41" s="57"/>
      <c r="E41" s="57"/>
      <c r="F41" s="57"/>
      <c r="G41" s="57"/>
      <c r="H41" s="57"/>
      <c r="I41" s="57"/>
      <c r="J41" s="57"/>
      <c r="K41" s="104"/>
      <c r="L41" s="57"/>
    </row>
    <row r="42" spans="1:12" ht="22.5" customHeight="1" x14ac:dyDescent="0.15">
      <c r="A42" s="54" t="s">
        <v>22</v>
      </c>
      <c r="B42" s="221" t="s">
        <v>78</v>
      </c>
      <c r="C42" s="221"/>
      <c r="D42" s="221"/>
      <c r="E42" s="221"/>
      <c r="F42" s="221"/>
      <c r="G42" s="221"/>
      <c r="H42" s="221"/>
      <c r="I42" s="221"/>
      <c r="J42" s="221"/>
      <c r="K42" s="54" t="s">
        <v>23</v>
      </c>
      <c r="L42" s="41" t="s">
        <v>87</v>
      </c>
    </row>
    <row r="43" spans="1:12" ht="22.5" customHeight="1" x14ac:dyDescent="0.15">
      <c r="A43" s="55" t="s">
        <v>81</v>
      </c>
      <c r="B43" s="234" t="s">
        <v>82</v>
      </c>
      <c r="C43" s="235"/>
      <c r="D43" s="235"/>
      <c r="E43" s="235"/>
      <c r="F43" s="235"/>
      <c r="G43" s="235"/>
      <c r="H43" s="235"/>
      <c r="I43" s="235"/>
      <c r="J43" s="236"/>
      <c r="K43" s="55" t="s">
        <v>85</v>
      </c>
      <c r="L43" s="55" t="s">
        <v>71</v>
      </c>
    </row>
    <row r="44" spans="1:12" ht="22.5" customHeight="1" x14ac:dyDescent="0.15">
      <c r="A44" s="55" t="s">
        <v>83</v>
      </c>
      <c r="B44" s="234" t="s">
        <v>79</v>
      </c>
      <c r="C44" s="235"/>
      <c r="D44" s="235"/>
      <c r="E44" s="235"/>
      <c r="F44" s="235"/>
      <c r="G44" s="235"/>
      <c r="H44" s="235"/>
      <c r="I44" s="235"/>
      <c r="J44" s="236"/>
      <c r="K44" s="55" t="s">
        <v>84</v>
      </c>
      <c r="L44" s="55" t="s">
        <v>86</v>
      </c>
    </row>
    <row r="45" spans="1:12" ht="22.5" customHeight="1" x14ac:dyDescent="0.15">
      <c r="A45" s="48">
        <v>45797</v>
      </c>
      <c r="B45" s="223" t="s">
        <v>369</v>
      </c>
      <c r="C45" s="224"/>
      <c r="D45" s="224"/>
      <c r="E45" s="224"/>
      <c r="F45" s="224"/>
      <c r="G45" s="224"/>
      <c r="H45" s="224"/>
      <c r="I45" s="224"/>
      <c r="J45" s="225"/>
      <c r="K45" s="49" t="s">
        <v>370</v>
      </c>
      <c r="L45" s="50">
        <v>15</v>
      </c>
    </row>
    <row r="46" spans="1:12" ht="22.5" customHeight="1" x14ac:dyDescent="0.15">
      <c r="A46" s="48">
        <v>45818</v>
      </c>
      <c r="B46" s="223" t="s">
        <v>371</v>
      </c>
      <c r="C46" s="224"/>
      <c r="D46" s="224"/>
      <c r="E46" s="224"/>
      <c r="F46" s="224"/>
      <c r="G46" s="224"/>
      <c r="H46" s="224"/>
      <c r="I46" s="224"/>
      <c r="J46" s="225"/>
      <c r="K46" s="49" t="s">
        <v>366</v>
      </c>
      <c r="L46" s="50">
        <v>50</v>
      </c>
    </row>
    <row r="47" spans="1:12" ht="22.5" customHeight="1" x14ac:dyDescent="0.15">
      <c r="A47" s="48">
        <v>45911</v>
      </c>
      <c r="B47" s="223" t="s">
        <v>372</v>
      </c>
      <c r="C47" s="224"/>
      <c r="D47" s="224"/>
      <c r="E47" s="224"/>
      <c r="F47" s="224"/>
      <c r="G47" s="224"/>
      <c r="H47" s="224"/>
      <c r="I47" s="224"/>
      <c r="J47" s="225"/>
      <c r="K47" s="49" t="s">
        <v>373</v>
      </c>
      <c r="L47" s="50">
        <v>80</v>
      </c>
    </row>
    <row r="48" spans="1:12" ht="22.5" customHeight="1" x14ac:dyDescent="0.15">
      <c r="A48" s="48">
        <v>46002</v>
      </c>
      <c r="B48" s="223" t="s">
        <v>374</v>
      </c>
      <c r="C48" s="224"/>
      <c r="D48" s="224"/>
      <c r="E48" s="224"/>
      <c r="F48" s="224"/>
      <c r="G48" s="224"/>
      <c r="H48" s="224"/>
      <c r="I48" s="224"/>
      <c r="J48" s="225"/>
      <c r="K48" s="49" t="s">
        <v>366</v>
      </c>
      <c r="L48" s="50">
        <v>70</v>
      </c>
    </row>
    <row r="49" spans="1:12" ht="22.5" customHeight="1" x14ac:dyDescent="0.15">
      <c r="A49" s="48">
        <v>46016</v>
      </c>
      <c r="B49" s="223" t="s">
        <v>375</v>
      </c>
      <c r="C49" s="224"/>
      <c r="D49" s="224"/>
      <c r="E49" s="224"/>
      <c r="F49" s="224"/>
      <c r="G49" s="224"/>
      <c r="H49" s="224"/>
      <c r="I49" s="224"/>
      <c r="J49" s="225"/>
      <c r="K49" s="49" t="s">
        <v>366</v>
      </c>
      <c r="L49" s="50">
        <v>40</v>
      </c>
    </row>
    <row r="50" spans="1:12" ht="22.5" customHeight="1" x14ac:dyDescent="0.15">
      <c r="A50" s="48">
        <v>45697</v>
      </c>
      <c r="B50" s="223" t="s">
        <v>418</v>
      </c>
      <c r="C50" s="224"/>
      <c r="D50" s="224"/>
      <c r="E50" s="224"/>
      <c r="F50" s="224"/>
      <c r="G50" s="224"/>
      <c r="H50" s="224"/>
      <c r="I50" s="224"/>
      <c r="J50" s="225"/>
      <c r="K50" s="49" t="s">
        <v>366</v>
      </c>
      <c r="L50" s="50">
        <v>45</v>
      </c>
    </row>
    <row r="51" spans="1:12" ht="22.5" customHeight="1" x14ac:dyDescent="0.15">
      <c r="A51" s="48"/>
      <c r="B51" s="223"/>
      <c r="C51" s="224"/>
      <c r="D51" s="224"/>
      <c r="E51" s="224"/>
      <c r="F51" s="224"/>
      <c r="G51" s="224"/>
      <c r="H51" s="224"/>
      <c r="I51" s="224"/>
      <c r="J51" s="225"/>
      <c r="K51" s="49"/>
      <c r="L51" s="50"/>
    </row>
    <row r="52" spans="1:12" ht="22.5" customHeight="1" x14ac:dyDescent="0.15">
      <c r="A52" s="48"/>
      <c r="B52" s="223"/>
      <c r="C52" s="224"/>
      <c r="D52" s="224"/>
      <c r="E52" s="224"/>
      <c r="F52" s="224"/>
      <c r="G52" s="224"/>
      <c r="H52" s="224"/>
      <c r="I52" s="224"/>
      <c r="J52" s="225"/>
      <c r="K52" s="49"/>
      <c r="L52" s="50"/>
    </row>
    <row r="53" spans="1:12" ht="22.5" customHeight="1" x14ac:dyDescent="0.15">
      <c r="A53" s="48"/>
      <c r="B53" s="223"/>
      <c r="C53" s="224"/>
      <c r="D53" s="224"/>
      <c r="E53" s="224"/>
      <c r="F53" s="224"/>
      <c r="G53" s="224"/>
      <c r="H53" s="224"/>
      <c r="I53" s="224"/>
      <c r="J53" s="225"/>
      <c r="K53" s="49"/>
      <c r="L53" s="50"/>
    </row>
    <row r="54" spans="1:12" ht="22.5" customHeight="1" x14ac:dyDescent="0.15">
      <c r="A54" s="48"/>
      <c r="B54" s="223"/>
      <c r="C54" s="224"/>
      <c r="D54" s="224"/>
      <c r="E54" s="224"/>
      <c r="F54" s="224"/>
      <c r="G54" s="224"/>
      <c r="H54" s="224"/>
      <c r="I54" s="224"/>
      <c r="J54" s="225"/>
      <c r="K54" s="49"/>
      <c r="L54" s="50"/>
    </row>
    <row r="55" spans="1:12" ht="22.5" customHeight="1" x14ac:dyDescent="0.15">
      <c r="A55" s="48"/>
      <c r="B55" s="223"/>
      <c r="C55" s="224"/>
      <c r="D55" s="224"/>
      <c r="E55" s="224"/>
      <c r="F55" s="224"/>
      <c r="G55" s="224"/>
      <c r="H55" s="224"/>
      <c r="I55" s="224"/>
      <c r="J55" s="225"/>
      <c r="K55" s="49"/>
      <c r="L55" s="50"/>
    </row>
    <row r="56" spans="1:12" ht="22.5" customHeight="1" x14ac:dyDescent="0.15">
      <c r="A56" s="48"/>
      <c r="B56" s="223"/>
      <c r="C56" s="224"/>
      <c r="D56" s="224"/>
      <c r="E56" s="224"/>
      <c r="F56" s="224"/>
      <c r="G56" s="224"/>
      <c r="H56" s="224"/>
      <c r="I56" s="224"/>
      <c r="J56" s="225"/>
      <c r="K56" s="49"/>
      <c r="L56" s="50"/>
    </row>
    <row r="57" spans="1:12" ht="22.5" customHeight="1" x14ac:dyDescent="0.15">
      <c r="A57" s="48"/>
      <c r="B57" s="223"/>
      <c r="C57" s="224"/>
      <c r="D57" s="224"/>
      <c r="E57" s="224"/>
      <c r="F57" s="224"/>
      <c r="G57" s="224"/>
      <c r="H57" s="224"/>
      <c r="I57" s="224"/>
      <c r="J57" s="225"/>
      <c r="K57" s="49"/>
      <c r="L57" s="50"/>
    </row>
    <row r="58" spans="1:12" ht="22.5" customHeight="1" x14ac:dyDescent="0.15">
      <c r="A58" s="48"/>
      <c r="B58" s="223"/>
      <c r="C58" s="224"/>
      <c r="D58" s="224"/>
      <c r="E58" s="224"/>
      <c r="F58" s="224"/>
      <c r="G58" s="224"/>
      <c r="H58" s="224"/>
      <c r="I58" s="224"/>
      <c r="J58" s="225"/>
      <c r="K58" s="49"/>
      <c r="L58" s="50"/>
    </row>
    <row r="59" spans="1:12" ht="22.5" customHeight="1" x14ac:dyDescent="0.15">
      <c r="A59" s="48"/>
      <c r="B59" s="223"/>
      <c r="C59" s="224"/>
      <c r="D59" s="224"/>
      <c r="E59" s="224"/>
      <c r="F59" s="224"/>
      <c r="G59" s="224"/>
      <c r="H59" s="224"/>
      <c r="I59" s="224"/>
      <c r="J59" s="225"/>
      <c r="K59" s="49"/>
      <c r="L59" s="50"/>
    </row>
    <row r="60" spans="1:12" ht="22.5" customHeight="1" x14ac:dyDescent="0.15">
      <c r="A60" s="48"/>
      <c r="B60" s="223"/>
      <c r="C60" s="224"/>
      <c r="D60" s="224"/>
      <c r="E60" s="224"/>
      <c r="F60" s="224"/>
      <c r="G60" s="224"/>
      <c r="H60" s="224"/>
      <c r="I60" s="224"/>
      <c r="J60" s="225"/>
      <c r="K60" s="49"/>
      <c r="L60" s="50"/>
    </row>
    <row r="61" spans="1:12" ht="22.5" customHeight="1" x14ac:dyDescent="0.15">
      <c r="A61" s="48"/>
      <c r="B61" s="223"/>
      <c r="C61" s="224"/>
      <c r="D61" s="224"/>
      <c r="E61" s="224"/>
      <c r="F61" s="224"/>
      <c r="G61" s="224"/>
      <c r="H61" s="224"/>
      <c r="I61" s="224"/>
      <c r="J61" s="225"/>
      <c r="K61" s="49"/>
      <c r="L61" s="50"/>
    </row>
    <row r="62" spans="1:12" ht="22.5" customHeight="1" x14ac:dyDescent="0.15">
      <c r="A62" s="48"/>
      <c r="B62" s="223"/>
      <c r="C62" s="224"/>
      <c r="D62" s="224"/>
      <c r="E62" s="224"/>
      <c r="F62" s="224"/>
      <c r="G62" s="224"/>
      <c r="H62" s="224"/>
      <c r="I62" s="224"/>
      <c r="J62" s="225"/>
      <c r="K62" s="49"/>
      <c r="L62" s="50"/>
    </row>
    <row r="63" spans="1:12" ht="22.5" customHeight="1" x14ac:dyDescent="0.15">
      <c r="A63" s="608" t="s">
        <v>355</v>
      </c>
      <c r="B63" s="609"/>
      <c r="C63" s="609"/>
      <c r="D63" s="609"/>
      <c r="E63" s="609"/>
      <c r="F63" s="609"/>
      <c r="G63" s="609"/>
      <c r="H63" s="609"/>
      <c r="I63" s="609"/>
      <c r="J63" s="610"/>
      <c r="K63" s="128" t="s">
        <v>88</v>
      </c>
      <c r="L63" s="44">
        <f>SUM(L45:L62)</f>
        <v>300</v>
      </c>
    </row>
    <row r="64" spans="1:12" ht="22.5" customHeight="1" x14ac:dyDescent="0.15">
      <c r="A64" s="614" t="s">
        <v>356</v>
      </c>
      <c r="B64" s="614"/>
      <c r="C64" s="614"/>
      <c r="D64" s="614"/>
      <c r="E64" s="614"/>
      <c r="F64" s="614"/>
      <c r="G64" s="614"/>
      <c r="H64" s="614"/>
      <c r="I64" s="614"/>
      <c r="J64" s="614"/>
      <c r="K64" s="615"/>
      <c r="L64" s="89">
        <f>【交付申請】入力!L69</f>
        <v>275</v>
      </c>
    </row>
    <row r="65" spans="1:21" ht="47.25" customHeight="1" x14ac:dyDescent="0.15">
      <c r="A65" s="87" t="s">
        <v>223</v>
      </c>
      <c r="B65" s="87" t="str">
        <f>IF(L63&gt;=L64,"OK","NG")</f>
        <v>OK</v>
      </c>
      <c r="C65" s="616" t="str">
        <f>IF(B65="NG","参加世帯数の報告が補助金申請時の合計参加世帯数より少なくなっています。このままでは補助金の返還が必要となります。","")</f>
        <v/>
      </c>
      <c r="D65" s="616"/>
      <c r="E65" s="616"/>
      <c r="F65" s="616"/>
      <c r="G65" s="616"/>
      <c r="H65" s="616"/>
      <c r="I65" s="616"/>
      <c r="J65" s="616"/>
      <c r="K65" s="616"/>
      <c r="L65" s="616"/>
    </row>
    <row r="66" spans="1:21" ht="22.5" customHeight="1" x14ac:dyDescent="0.15">
      <c r="A66" s="171"/>
      <c r="B66" s="171"/>
      <c r="C66" s="171"/>
      <c r="D66" s="171"/>
      <c r="E66" s="171"/>
      <c r="F66" s="171"/>
      <c r="G66" s="171"/>
      <c r="H66" s="171"/>
      <c r="I66" s="171"/>
      <c r="J66" s="171"/>
      <c r="K66" s="157"/>
      <c r="L66" s="157"/>
    </row>
    <row r="67" spans="1:21" ht="22.5" customHeight="1" x14ac:dyDescent="0.15">
      <c r="A67" s="158" t="s">
        <v>244</v>
      </c>
    </row>
    <row r="68" spans="1:21" ht="22.5" customHeight="1" x14ac:dyDescent="0.15">
      <c r="A68" s="172" t="s">
        <v>97</v>
      </c>
      <c r="B68" s="157"/>
      <c r="C68" s="157"/>
      <c r="D68" s="157"/>
      <c r="E68" s="157"/>
      <c r="F68" s="157"/>
      <c r="G68" s="157"/>
      <c r="H68" s="157"/>
      <c r="I68" s="157"/>
      <c r="J68" s="157"/>
      <c r="K68" s="157"/>
      <c r="L68" s="157"/>
    </row>
    <row r="69" spans="1:21" ht="22.5" customHeight="1" x14ac:dyDescent="0.15">
      <c r="A69" s="105" t="s">
        <v>338</v>
      </c>
      <c r="B69" s="103"/>
      <c r="C69" s="103"/>
      <c r="D69" s="103"/>
      <c r="E69" s="103"/>
      <c r="F69" s="103"/>
      <c r="G69" s="103"/>
      <c r="H69" s="103"/>
      <c r="I69" s="103"/>
      <c r="J69" s="103"/>
      <c r="K69" s="103"/>
      <c r="L69" s="103"/>
    </row>
    <row r="70" spans="1:21" ht="22.5" customHeight="1" x14ac:dyDescent="0.15">
      <c r="A70" s="57" t="s">
        <v>292</v>
      </c>
      <c r="B70" s="103"/>
      <c r="C70" s="103"/>
      <c r="D70" s="103"/>
      <c r="E70" s="103"/>
      <c r="F70" s="103"/>
      <c r="G70" s="103"/>
      <c r="H70" s="103"/>
      <c r="I70" s="103"/>
      <c r="J70" s="103"/>
      <c r="K70" s="103"/>
      <c r="L70" s="103"/>
    </row>
    <row r="71" spans="1:21" ht="22.5" customHeight="1" x14ac:dyDescent="0.15">
      <c r="A71" s="126" t="s">
        <v>320</v>
      </c>
      <c r="B71" s="103"/>
      <c r="C71" s="103"/>
      <c r="D71" s="103"/>
      <c r="E71" s="103"/>
      <c r="F71" s="103"/>
      <c r="G71" s="103"/>
      <c r="H71" s="103"/>
      <c r="I71" s="103"/>
      <c r="J71" s="103"/>
      <c r="K71" s="103"/>
      <c r="L71" s="103"/>
    </row>
    <row r="72" spans="1:21" ht="22.5" customHeight="1" x14ac:dyDescent="0.15">
      <c r="A72" s="40" t="s">
        <v>34</v>
      </c>
      <c r="B72" s="182" t="s">
        <v>227</v>
      </c>
      <c r="C72" s="183"/>
      <c r="D72" s="214"/>
      <c r="E72" s="182" t="s">
        <v>228</v>
      </c>
      <c r="F72" s="183"/>
      <c r="G72" s="214"/>
      <c r="H72" s="337" t="s">
        <v>35</v>
      </c>
      <c r="I72" s="338"/>
      <c r="J72" s="338"/>
      <c r="K72" s="338"/>
      <c r="L72" s="339"/>
      <c r="N72" s="161"/>
      <c r="O72" s="161"/>
      <c r="P72" s="161"/>
      <c r="Q72" s="161"/>
      <c r="R72" s="161"/>
      <c r="S72" s="161"/>
      <c r="T72" s="161"/>
      <c r="U72" s="161"/>
    </row>
    <row r="73" spans="1:21" ht="22.5" customHeight="1" x14ac:dyDescent="0.15">
      <c r="A73" s="130" t="s">
        <v>99</v>
      </c>
      <c r="B73" s="586" t="s">
        <v>231</v>
      </c>
      <c r="C73" s="587"/>
      <c r="D73" s="587"/>
      <c r="E73" s="586" t="s">
        <v>231</v>
      </c>
      <c r="F73" s="587"/>
      <c r="G73" s="587"/>
      <c r="H73" s="611" t="s">
        <v>229</v>
      </c>
      <c r="I73" s="612"/>
      <c r="J73" s="612"/>
      <c r="K73" s="612"/>
      <c r="L73" s="613"/>
      <c r="M73" s="162"/>
      <c r="N73" s="161"/>
      <c r="O73" s="161"/>
      <c r="P73" s="161"/>
      <c r="Q73" s="161"/>
      <c r="R73" s="161"/>
      <c r="S73" s="161"/>
      <c r="T73" s="161"/>
      <c r="U73" s="161"/>
    </row>
    <row r="74" spans="1:21" ht="22.5" customHeight="1" x14ac:dyDescent="0.15">
      <c r="A74" s="130" t="s">
        <v>102</v>
      </c>
      <c r="B74" s="586" t="s">
        <v>231</v>
      </c>
      <c r="C74" s="587"/>
      <c r="D74" s="587"/>
      <c r="E74" s="586" t="s">
        <v>231</v>
      </c>
      <c r="F74" s="587"/>
      <c r="G74" s="587"/>
      <c r="H74" s="611" t="s">
        <v>230</v>
      </c>
      <c r="I74" s="612"/>
      <c r="J74" s="612"/>
      <c r="K74" s="612"/>
      <c r="L74" s="613"/>
      <c r="M74" s="162"/>
      <c r="N74" s="161"/>
      <c r="O74" s="161"/>
      <c r="P74" s="161"/>
      <c r="Q74" s="161"/>
      <c r="R74" s="161"/>
      <c r="S74" s="161"/>
      <c r="T74" s="161"/>
      <c r="U74" s="161"/>
    </row>
    <row r="75" spans="1:21" ht="22.5" customHeight="1" x14ac:dyDescent="0.15">
      <c r="A75" s="92" t="str">
        <f>IF(【交付申請】入力!A98="","",【交付申請】入力!A98)</f>
        <v>消耗品費</v>
      </c>
      <c r="B75" s="618">
        <f>IF(【交付申請】入力!B98="","",【交付申請】入力!B98)</f>
        <v>22500</v>
      </c>
      <c r="C75" s="618"/>
      <c r="D75" s="618"/>
      <c r="E75" s="617">
        <v>14500</v>
      </c>
      <c r="F75" s="617"/>
      <c r="G75" s="617"/>
      <c r="H75" s="590" t="s">
        <v>419</v>
      </c>
      <c r="I75" s="590"/>
      <c r="J75" s="590"/>
      <c r="K75" s="590"/>
      <c r="L75" s="591"/>
      <c r="M75" s="162"/>
      <c r="N75" s="161"/>
      <c r="O75" s="161"/>
      <c r="P75" s="161"/>
      <c r="Q75" s="161"/>
      <c r="R75" s="161"/>
      <c r="S75" s="161"/>
      <c r="T75" s="161"/>
      <c r="U75" s="161"/>
    </row>
    <row r="76" spans="1:21" ht="22.5" customHeight="1" x14ac:dyDescent="0.15">
      <c r="A76" s="92" t="str">
        <f>IF(【交付申請】入力!A99="","",【交付申請】入力!A99)</f>
        <v>印刷費</v>
      </c>
      <c r="B76" s="618">
        <f>IF(【交付申請】入力!B99="","",【交付申請】入力!B99)</f>
        <v>3000</v>
      </c>
      <c r="C76" s="618"/>
      <c r="D76" s="618"/>
      <c r="E76" s="619">
        <v>4000</v>
      </c>
      <c r="F76" s="619"/>
      <c r="G76" s="619"/>
      <c r="H76" s="590" t="s">
        <v>421</v>
      </c>
      <c r="I76" s="590"/>
      <c r="J76" s="590"/>
      <c r="K76" s="590"/>
      <c r="L76" s="591"/>
      <c r="M76" s="162"/>
      <c r="N76" s="161"/>
      <c r="O76" s="161"/>
      <c r="P76" s="161"/>
      <c r="Q76" s="161"/>
      <c r="R76" s="161"/>
      <c r="S76" s="161"/>
      <c r="T76" s="161"/>
      <c r="U76" s="161"/>
    </row>
    <row r="77" spans="1:21" ht="22.5" customHeight="1" x14ac:dyDescent="0.15">
      <c r="A77" s="92" t="str">
        <f>IF(【交付申請】入力!A100="","",【交付申請】入力!A100)</f>
        <v>備品購入費</v>
      </c>
      <c r="B77" s="618">
        <f>IF(【交付申請】入力!B100="","",【交付申請】入力!B100)</f>
        <v>15000</v>
      </c>
      <c r="C77" s="618"/>
      <c r="D77" s="618"/>
      <c r="E77" s="619">
        <v>24500</v>
      </c>
      <c r="F77" s="619"/>
      <c r="G77" s="619"/>
      <c r="H77" s="590" t="s">
        <v>422</v>
      </c>
      <c r="I77" s="590"/>
      <c r="J77" s="590"/>
      <c r="K77" s="590"/>
      <c r="L77" s="591"/>
      <c r="M77" s="162"/>
      <c r="N77" s="161"/>
      <c r="O77" s="161"/>
      <c r="P77" s="161"/>
      <c r="Q77" s="161"/>
      <c r="R77" s="161"/>
      <c r="S77" s="161"/>
      <c r="T77" s="161"/>
      <c r="U77" s="161"/>
    </row>
    <row r="78" spans="1:21" ht="22.5" customHeight="1" x14ac:dyDescent="0.15">
      <c r="A78" s="92" t="str">
        <f>IF(【交付申請】入力!A101="","",【交付申請】入力!A101)</f>
        <v>訓練費</v>
      </c>
      <c r="B78" s="618">
        <f>IF(【交付申請】入力!B101="","",【交付申請】入力!B101)</f>
        <v>3000</v>
      </c>
      <c r="C78" s="618"/>
      <c r="D78" s="618"/>
      <c r="E78" s="619">
        <v>4000</v>
      </c>
      <c r="F78" s="619"/>
      <c r="G78" s="619"/>
      <c r="H78" s="590" t="s">
        <v>423</v>
      </c>
      <c r="I78" s="590"/>
      <c r="J78" s="590"/>
      <c r="K78" s="590"/>
      <c r="L78" s="591"/>
      <c r="M78" s="162"/>
      <c r="N78" s="161"/>
      <c r="O78" s="161"/>
      <c r="P78" s="161"/>
      <c r="Q78" s="161"/>
      <c r="R78" s="161"/>
      <c r="S78" s="161"/>
      <c r="T78" s="161"/>
      <c r="U78" s="161"/>
    </row>
    <row r="79" spans="1:21" ht="22.5" customHeight="1" x14ac:dyDescent="0.15">
      <c r="A79" s="92" t="str">
        <f>IF(【交付申請】入力!A102="","",【交付申請】入力!A102)</f>
        <v/>
      </c>
      <c r="B79" s="601" t="str">
        <f>IF(【交付申請】入力!B102="","",【交付申請】入力!B102)</f>
        <v/>
      </c>
      <c r="C79" s="602"/>
      <c r="D79" s="603"/>
      <c r="E79" s="595"/>
      <c r="F79" s="596"/>
      <c r="G79" s="597"/>
      <c r="H79" s="589"/>
      <c r="I79" s="590"/>
      <c r="J79" s="590"/>
      <c r="K79" s="590"/>
      <c r="L79" s="591"/>
      <c r="M79" s="162"/>
      <c r="N79" s="161"/>
      <c r="O79" s="161"/>
      <c r="P79" s="161"/>
      <c r="Q79" s="161"/>
      <c r="R79" s="161"/>
      <c r="S79" s="161"/>
      <c r="T79" s="161"/>
      <c r="U79" s="161"/>
    </row>
    <row r="80" spans="1:21" ht="22.5" customHeight="1" x14ac:dyDescent="0.15">
      <c r="A80" s="92" t="str">
        <f>IF(【交付申請】入力!A103="","",【交付申請】入力!A103)</f>
        <v/>
      </c>
      <c r="B80" s="601" t="str">
        <f>IF(【交付申請】入力!B103="","",【交付申請】入力!B103)</f>
        <v/>
      </c>
      <c r="C80" s="602"/>
      <c r="D80" s="603"/>
      <c r="E80" s="595"/>
      <c r="F80" s="596"/>
      <c r="G80" s="597"/>
      <c r="H80" s="589"/>
      <c r="I80" s="590"/>
      <c r="J80" s="590"/>
      <c r="K80" s="590"/>
      <c r="L80" s="591"/>
      <c r="M80" s="162"/>
      <c r="N80" s="161"/>
      <c r="O80" s="161"/>
      <c r="P80" s="161"/>
      <c r="Q80" s="161"/>
      <c r="R80" s="161"/>
      <c r="S80" s="161"/>
      <c r="T80" s="161"/>
      <c r="U80" s="161"/>
    </row>
    <row r="81" spans="1:21" ht="22.5" customHeight="1" x14ac:dyDescent="0.15">
      <c r="A81" s="92" t="str">
        <f>IF(【交付申請】入力!A104="","",【交付申請】入力!A104)</f>
        <v/>
      </c>
      <c r="B81" s="601" t="str">
        <f>IF(【交付申請】入力!B104="","",【交付申請】入力!B104)</f>
        <v/>
      </c>
      <c r="C81" s="602"/>
      <c r="D81" s="603"/>
      <c r="E81" s="595"/>
      <c r="F81" s="596"/>
      <c r="G81" s="597"/>
      <c r="H81" s="589"/>
      <c r="I81" s="590"/>
      <c r="J81" s="590"/>
      <c r="K81" s="590"/>
      <c r="L81" s="591"/>
      <c r="M81" s="162"/>
      <c r="N81" s="161"/>
      <c r="O81" s="161"/>
      <c r="P81" s="161"/>
      <c r="Q81" s="161"/>
      <c r="R81" s="161"/>
      <c r="S81" s="161"/>
      <c r="T81" s="161"/>
      <c r="U81" s="161"/>
    </row>
    <row r="82" spans="1:21" ht="22.5" customHeight="1" x14ac:dyDescent="0.15">
      <c r="A82" s="92" t="str">
        <f>IF(【交付申請】入力!A105="","",【交付申請】入力!A105)</f>
        <v/>
      </c>
      <c r="B82" s="601" t="str">
        <f>IF(【交付申請】入力!B105="","",【交付申請】入力!B105)</f>
        <v/>
      </c>
      <c r="C82" s="602"/>
      <c r="D82" s="603"/>
      <c r="E82" s="595"/>
      <c r="F82" s="596"/>
      <c r="G82" s="597"/>
      <c r="H82" s="589"/>
      <c r="I82" s="590"/>
      <c r="J82" s="590"/>
      <c r="K82" s="590"/>
      <c r="L82" s="591"/>
      <c r="M82" s="162"/>
      <c r="N82" s="161"/>
      <c r="O82" s="161"/>
      <c r="P82" s="161"/>
      <c r="Q82" s="161"/>
      <c r="R82" s="161"/>
      <c r="S82" s="161"/>
      <c r="T82" s="161"/>
      <c r="U82" s="161"/>
    </row>
    <row r="83" spans="1:21" ht="22.5" customHeight="1" x14ac:dyDescent="0.15">
      <c r="A83" s="598" t="s">
        <v>318</v>
      </c>
      <c r="B83" s="599"/>
      <c r="C83" s="599"/>
      <c r="D83" s="599"/>
      <c r="E83" s="599"/>
      <c r="F83" s="599"/>
      <c r="G83" s="599"/>
      <c r="H83" s="599"/>
      <c r="I83" s="599"/>
      <c r="J83" s="599"/>
      <c r="K83" s="599"/>
      <c r="L83" s="600"/>
      <c r="M83" s="162"/>
      <c r="N83" s="161"/>
      <c r="O83" s="161"/>
      <c r="P83" s="161"/>
      <c r="Q83" s="161"/>
      <c r="R83" s="161"/>
      <c r="S83" s="161"/>
      <c r="T83" s="161"/>
      <c r="U83" s="161"/>
    </row>
    <row r="84" spans="1:21" ht="22.5" customHeight="1" x14ac:dyDescent="0.15">
      <c r="A84" s="40" t="s">
        <v>34</v>
      </c>
      <c r="B84" s="182" t="s">
        <v>227</v>
      </c>
      <c r="C84" s="183"/>
      <c r="D84" s="214"/>
      <c r="E84" s="182" t="s">
        <v>228</v>
      </c>
      <c r="F84" s="183"/>
      <c r="G84" s="214"/>
      <c r="H84" s="337" t="s">
        <v>35</v>
      </c>
      <c r="I84" s="338"/>
      <c r="J84" s="338"/>
      <c r="K84" s="338"/>
      <c r="L84" s="339"/>
      <c r="N84" s="161"/>
      <c r="O84" s="161"/>
      <c r="P84" s="161"/>
      <c r="Q84" s="161"/>
      <c r="R84" s="161"/>
      <c r="S84" s="161"/>
      <c r="T84" s="161"/>
      <c r="U84" s="161"/>
    </row>
    <row r="85" spans="1:21" ht="22.5" customHeight="1" x14ac:dyDescent="0.15">
      <c r="A85" s="131" t="s">
        <v>420</v>
      </c>
      <c r="B85" s="558">
        <v>0</v>
      </c>
      <c r="C85" s="559"/>
      <c r="D85" s="560"/>
      <c r="E85" s="595">
        <v>4000</v>
      </c>
      <c r="F85" s="596"/>
      <c r="G85" s="597"/>
      <c r="H85" s="589" t="s">
        <v>418</v>
      </c>
      <c r="I85" s="590"/>
      <c r="J85" s="590"/>
      <c r="K85" s="590"/>
      <c r="L85" s="591"/>
      <c r="M85" s="162"/>
      <c r="N85" s="161"/>
      <c r="O85" s="161"/>
      <c r="P85" s="161"/>
      <c r="Q85" s="161"/>
      <c r="R85" s="161"/>
      <c r="S85" s="161"/>
      <c r="T85" s="161"/>
      <c r="U85" s="161"/>
    </row>
    <row r="86" spans="1:21" ht="22.5" customHeight="1" x14ac:dyDescent="0.15">
      <c r="A86" s="131"/>
      <c r="B86" s="558">
        <v>0</v>
      </c>
      <c r="C86" s="559"/>
      <c r="D86" s="560"/>
      <c r="E86" s="595"/>
      <c r="F86" s="596"/>
      <c r="G86" s="597"/>
      <c r="H86" s="589"/>
      <c r="I86" s="590"/>
      <c r="J86" s="590"/>
      <c r="K86" s="590"/>
      <c r="L86" s="591"/>
      <c r="M86" s="162"/>
      <c r="N86" s="161"/>
      <c r="O86" s="161"/>
      <c r="P86" s="161"/>
      <c r="Q86" s="161"/>
      <c r="R86" s="161"/>
      <c r="S86" s="161"/>
      <c r="T86" s="161"/>
      <c r="U86" s="161"/>
    </row>
    <row r="87" spans="1:21" ht="22.5" customHeight="1" x14ac:dyDescent="0.15">
      <c r="A87" s="230" t="s">
        <v>38</v>
      </c>
      <c r="B87" s="231"/>
      <c r="C87" s="231"/>
      <c r="D87" s="232"/>
      <c r="E87" s="592">
        <f>SUM(E75:G86)</f>
        <v>51000</v>
      </c>
      <c r="F87" s="593"/>
      <c r="G87" s="594"/>
      <c r="H87" s="586"/>
      <c r="I87" s="587"/>
      <c r="J87" s="587"/>
      <c r="K87" s="587"/>
      <c r="L87" s="588"/>
      <c r="M87" s="162"/>
      <c r="N87" s="161"/>
      <c r="O87" s="161"/>
      <c r="P87" s="161"/>
      <c r="Q87" s="161"/>
      <c r="R87" s="161"/>
      <c r="S87" s="161"/>
      <c r="T87" s="161"/>
      <c r="U87" s="161"/>
    </row>
    <row r="88" spans="1:21" ht="22.5" customHeight="1" x14ac:dyDescent="0.15">
      <c r="M88" s="162"/>
      <c r="N88" s="161"/>
      <c r="O88" s="161"/>
      <c r="P88" s="161"/>
      <c r="Q88" s="161"/>
      <c r="R88" s="161"/>
      <c r="S88" s="161"/>
      <c r="T88" s="161"/>
      <c r="U88" s="161"/>
    </row>
    <row r="89" spans="1:21" ht="22.5" customHeight="1" x14ac:dyDescent="0.15">
      <c r="A89" s="173" t="s">
        <v>93</v>
      </c>
      <c r="M89" s="162"/>
      <c r="N89" s="161"/>
      <c r="O89" s="161"/>
      <c r="P89" s="161"/>
      <c r="Q89" s="161"/>
      <c r="R89" s="161"/>
      <c r="S89" s="161"/>
      <c r="T89" s="161"/>
      <c r="U89" s="161"/>
    </row>
    <row r="90" spans="1:21" ht="22.5" customHeight="1" x14ac:dyDescent="0.15">
      <c r="A90" s="57" t="s">
        <v>234</v>
      </c>
      <c r="B90" s="57"/>
      <c r="C90" s="57"/>
      <c r="D90" s="57"/>
      <c r="E90" s="57"/>
      <c r="F90" s="57"/>
      <c r="G90" s="57"/>
      <c r="H90" s="57"/>
      <c r="I90" s="57"/>
      <c r="J90" s="57"/>
      <c r="K90" s="57"/>
      <c r="L90" s="57"/>
      <c r="M90" s="162"/>
      <c r="N90" s="161"/>
      <c r="O90" s="161"/>
      <c r="P90" s="161"/>
      <c r="Q90" s="161"/>
      <c r="R90" s="161"/>
      <c r="S90" s="161"/>
      <c r="T90" s="161"/>
      <c r="U90" s="161"/>
    </row>
    <row r="91" spans="1:21" ht="22.5" customHeight="1" x14ac:dyDescent="0.15">
      <c r="A91" s="57" t="s">
        <v>237</v>
      </c>
      <c r="B91" s="57"/>
      <c r="C91" s="57"/>
      <c r="D91" s="57"/>
      <c r="E91" s="57"/>
      <c r="F91" s="57"/>
      <c r="G91" s="57"/>
      <c r="H91" s="57"/>
      <c r="I91" s="57"/>
      <c r="J91" s="57"/>
      <c r="K91" s="57"/>
      <c r="L91" s="57"/>
      <c r="M91" s="162"/>
      <c r="N91" s="161"/>
      <c r="O91" s="161"/>
      <c r="P91" s="161"/>
      <c r="Q91" s="161"/>
      <c r="R91" s="161"/>
      <c r="S91" s="161"/>
      <c r="T91" s="161"/>
      <c r="U91" s="161"/>
    </row>
    <row r="92" spans="1:21" ht="22.5" customHeight="1" x14ac:dyDescent="0.15">
      <c r="A92" s="57" t="s">
        <v>236</v>
      </c>
      <c r="B92" s="57"/>
      <c r="C92" s="57"/>
      <c r="D92" s="57"/>
      <c r="E92" s="57"/>
      <c r="F92" s="57"/>
      <c r="G92" s="57"/>
      <c r="H92" s="57"/>
      <c r="I92" s="57"/>
      <c r="J92" s="57"/>
      <c r="K92" s="57"/>
      <c r="L92" s="57"/>
      <c r="N92" s="163"/>
      <c r="O92" s="164"/>
      <c r="P92" s="165"/>
      <c r="Q92" s="165"/>
      <c r="R92" s="165"/>
      <c r="S92" s="165"/>
      <c r="T92" s="165"/>
      <c r="U92" s="165"/>
    </row>
    <row r="93" spans="1:21" ht="22.5" customHeight="1" x14ac:dyDescent="0.15">
      <c r="A93" s="95"/>
      <c r="B93" s="182" t="s">
        <v>232</v>
      </c>
      <c r="C93" s="183"/>
      <c r="D93" s="214"/>
      <c r="E93" s="182" t="s">
        <v>228</v>
      </c>
      <c r="F93" s="183"/>
      <c r="G93" s="214"/>
      <c r="H93" s="620"/>
      <c r="I93" s="621"/>
      <c r="N93" s="163"/>
      <c r="O93" s="164"/>
      <c r="P93" s="165"/>
      <c r="Q93" s="165"/>
      <c r="R93" s="165"/>
      <c r="S93" s="165"/>
      <c r="T93" s="165"/>
      <c r="U93" s="165"/>
    </row>
    <row r="94" spans="1:21" ht="22.5" customHeight="1" x14ac:dyDescent="0.15">
      <c r="A94" s="91" t="s">
        <v>96</v>
      </c>
      <c r="B94" s="622">
        <f>【交付申請】入力!B86</f>
        <v>42500</v>
      </c>
      <c r="C94" s="623"/>
      <c r="D94" s="624"/>
      <c r="E94" s="625">
        <v>42500</v>
      </c>
      <c r="F94" s="626"/>
      <c r="G94" s="627"/>
      <c r="H94" s="620"/>
      <c r="I94" s="621"/>
      <c r="N94" s="163"/>
      <c r="O94" s="164"/>
      <c r="P94" s="165"/>
      <c r="Q94" s="165"/>
      <c r="R94" s="165"/>
      <c r="S94" s="165"/>
      <c r="T94" s="165"/>
      <c r="U94" s="165"/>
    </row>
    <row r="95" spans="1:21" ht="22.5" customHeight="1" x14ac:dyDescent="0.15">
      <c r="A95" s="91" t="s">
        <v>14</v>
      </c>
      <c r="B95" s="601">
        <f>IF(【交付申請】入力!B87=0,"",【交付申請】入力!B87)</f>
        <v>1000</v>
      </c>
      <c r="C95" s="602"/>
      <c r="D95" s="603"/>
      <c r="E95" s="625">
        <v>8500</v>
      </c>
      <c r="F95" s="626"/>
      <c r="G95" s="627"/>
      <c r="H95" s="620"/>
      <c r="I95" s="621"/>
      <c r="N95" s="163"/>
      <c r="O95" s="164"/>
      <c r="P95" s="165"/>
      <c r="Q95" s="165"/>
      <c r="R95" s="165"/>
      <c r="S95" s="165"/>
      <c r="T95" s="165"/>
      <c r="U95" s="165"/>
    </row>
    <row r="96" spans="1:21" ht="22.5" customHeight="1" x14ac:dyDescent="0.15">
      <c r="A96" s="91" t="s">
        <v>94</v>
      </c>
      <c r="B96" s="622">
        <f>【交付申請】入力!B88</f>
        <v>43500</v>
      </c>
      <c r="C96" s="623"/>
      <c r="D96" s="624"/>
      <c r="E96" s="561">
        <f>SUM(E94:G95)</f>
        <v>51000</v>
      </c>
      <c r="F96" s="562"/>
      <c r="G96" s="563"/>
      <c r="H96" s="620"/>
      <c r="I96" s="621"/>
      <c r="N96" s="163"/>
      <c r="O96" s="164"/>
      <c r="P96" s="165"/>
      <c r="Q96" s="165"/>
      <c r="R96" s="165"/>
      <c r="S96" s="165"/>
      <c r="T96" s="165"/>
      <c r="U96" s="165"/>
    </row>
    <row r="97" spans="1:21" ht="22.5" customHeight="1" x14ac:dyDescent="0.15">
      <c r="A97" s="90"/>
      <c r="B97" s="93"/>
      <c r="C97" s="93"/>
      <c r="D97" s="94" t="s">
        <v>235</v>
      </c>
      <c r="E97" s="558">
        <f>(E94+E95)-E98</f>
        <v>0</v>
      </c>
      <c r="F97" s="559"/>
      <c r="G97" s="560"/>
      <c r="H97" s="164"/>
      <c r="I97" s="164" t="s">
        <v>239</v>
      </c>
      <c r="N97" s="163"/>
      <c r="O97" s="164"/>
      <c r="P97" s="165"/>
      <c r="Q97" s="165"/>
      <c r="R97" s="165"/>
      <c r="S97" s="165"/>
      <c r="T97" s="165"/>
      <c r="U97" s="165"/>
    </row>
    <row r="98" spans="1:21" ht="22.5" customHeight="1" x14ac:dyDescent="0.15">
      <c r="A98" s="230" t="s">
        <v>233</v>
      </c>
      <c r="B98" s="231"/>
      <c r="C98" s="231"/>
      <c r="D98" s="232"/>
      <c r="E98" s="561">
        <f>E87</f>
        <v>51000</v>
      </c>
      <c r="F98" s="562"/>
      <c r="G98" s="563"/>
      <c r="H98" s="171"/>
      <c r="I98" s="171"/>
      <c r="N98" s="163"/>
      <c r="O98" s="164"/>
      <c r="P98" s="165"/>
      <c r="Q98" s="165"/>
      <c r="R98" s="165"/>
      <c r="S98" s="165"/>
      <c r="T98" s="165"/>
      <c r="U98" s="165"/>
    </row>
    <row r="99" spans="1:21" ht="22.5" customHeight="1" x14ac:dyDescent="0.15">
      <c r="N99" s="163"/>
      <c r="O99" s="164"/>
      <c r="P99" s="165"/>
      <c r="Q99" s="165"/>
      <c r="R99" s="165"/>
      <c r="S99" s="165"/>
      <c r="T99" s="165"/>
      <c r="U99" s="165"/>
    </row>
    <row r="100" spans="1:21" ht="22.5" customHeight="1" x14ac:dyDescent="0.15">
      <c r="N100" s="163"/>
      <c r="O100" s="164"/>
      <c r="P100" s="165"/>
      <c r="Q100" s="165"/>
      <c r="R100" s="165"/>
      <c r="S100" s="165"/>
      <c r="T100" s="165"/>
      <c r="U100" s="165"/>
    </row>
    <row r="101" spans="1:21" ht="22.5" customHeight="1" x14ac:dyDescent="0.15">
      <c r="A101" s="174" t="s">
        <v>247</v>
      </c>
      <c r="N101" s="163"/>
      <c r="O101" s="164"/>
      <c r="P101" s="165"/>
      <c r="Q101" s="165"/>
      <c r="R101" s="165"/>
      <c r="S101" s="165"/>
      <c r="T101" s="165"/>
      <c r="U101" s="165"/>
    </row>
    <row r="102" spans="1:21" ht="22.5" customHeight="1" x14ac:dyDescent="0.15">
      <c r="A102" s="102" t="s">
        <v>191</v>
      </c>
      <c r="B102" s="604">
        <f>【交付申請】入力!E80</f>
        <v>42500</v>
      </c>
      <c r="C102" s="604"/>
      <c r="D102" s="604"/>
      <c r="E102" s="604"/>
      <c r="F102" s="604"/>
      <c r="G102" s="604"/>
      <c r="H102" s="604"/>
      <c r="I102" s="604" t="s">
        <v>7</v>
      </c>
      <c r="J102" s="604"/>
      <c r="K102" s="565" t="s">
        <v>353</v>
      </c>
      <c r="L102" s="566"/>
    </row>
    <row r="103" spans="1:21" ht="22.5" customHeight="1" x14ac:dyDescent="0.15">
      <c r="A103" s="102" t="s">
        <v>238</v>
      </c>
      <c r="B103" s="604">
        <f>IF(E94=0,"",E94)</f>
        <v>42500</v>
      </c>
      <c r="C103" s="604"/>
      <c r="D103" s="604"/>
      <c r="E103" s="604"/>
      <c r="F103" s="604"/>
      <c r="G103" s="604"/>
      <c r="H103" s="604"/>
      <c r="I103" s="604" t="s">
        <v>7</v>
      </c>
      <c r="J103" s="604"/>
      <c r="K103" s="567"/>
      <c r="L103" s="568"/>
      <c r="M103" s="166"/>
      <c r="N103" s="166"/>
      <c r="O103" s="166"/>
      <c r="P103" s="166"/>
    </row>
    <row r="104" spans="1:21" ht="22.5" customHeight="1" x14ac:dyDescent="0.15">
      <c r="A104" s="40" t="s">
        <v>190</v>
      </c>
      <c r="B104" s="605">
        <f>IFERROR(B102-B103,"")</f>
        <v>0</v>
      </c>
      <c r="C104" s="605"/>
      <c r="D104" s="605"/>
      <c r="E104" s="605"/>
      <c r="F104" s="605"/>
      <c r="G104" s="605"/>
      <c r="H104" s="605"/>
      <c r="I104" s="605" t="s">
        <v>7</v>
      </c>
      <c r="J104" s="605"/>
      <c r="K104" s="569"/>
      <c r="L104" s="570"/>
      <c r="M104" s="166"/>
      <c r="N104" s="166"/>
      <c r="O104" s="166"/>
      <c r="P104" s="166"/>
    </row>
    <row r="105" spans="1:21" ht="22.5" customHeight="1" x14ac:dyDescent="0.15">
      <c r="A105" s="156" t="s">
        <v>354</v>
      </c>
    </row>
    <row r="109" spans="1:21" s="167" customFormat="1" ht="22.5" customHeight="1" x14ac:dyDescent="0.15">
      <c r="A109" s="564" t="s">
        <v>251</v>
      </c>
      <c r="B109" s="564"/>
      <c r="C109" s="564"/>
      <c r="D109" s="564"/>
      <c r="E109" s="564"/>
      <c r="F109" s="564"/>
      <c r="G109" s="564"/>
      <c r="H109" s="564"/>
      <c r="I109" s="564"/>
      <c r="J109" s="564"/>
      <c r="K109" s="564"/>
      <c r="L109" s="564"/>
      <c r="N109" s="168"/>
      <c r="O109" s="168"/>
      <c r="P109" s="168"/>
      <c r="Q109" s="168"/>
      <c r="R109" s="168"/>
      <c r="S109" s="168"/>
      <c r="T109" s="168"/>
      <c r="U109" s="168"/>
    </row>
    <row r="110" spans="1:21" s="167" customFormat="1" ht="22.5" customHeight="1" x14ac:dyDescent="0.15">
      <c r="A110" s="175"/>
      <c r="B110" s="175"/>
      <c r="C110" s="175"/>
      <c r="D110" s="175"/>
      <c r="E110" s="175"/>
      <c r="F110" s="175"/>
      <c r="G110" s="175"/>
      <c r="H110" s="175"/>
      <c r="I110" s="175"/>
      <c r="J110" s="175"/>
      <c r="K110" s="175"/>
      <c r="L110" s="175"/>
      <c r="N110" s="168"/>
      <c r="O110" s="168"/>
      <c r="P110" s="168"/>
      <c r="Q110" s="168"/>
      <c r="R110" s="168"/>
      <c r="S110" s="168"/>
      <c r="T110" s="168"/>
      <c r="U110" s="168"/>
    </row>
    <row r="111" spans="1:21" s="167" customFormat="1" ht="22.5" customHeight="1" x14ac:dyDescent="0.15">
      <c r="A111" s="175"/>
      <c r="B111" s="175"/>
      <c r="C111" s="175"/>
      <c r="D111" s="175"/>
      <c r="E111" s="175"/>
      <c r="F111" s="175"/>
      <c r="G111" s="175"/>
      <c r="H111" s="175"/>
      <c r="I111" s="175"/>
      <c r="J111" s="175"/>
      <c r="K111" s="175"/>
      <c r="L111" s="175"/>
      <c r="N111" s="168"/>
      <c r="O111" s="168"/>
      <c r="P111" s="168"/>
      <c r="Q111" s="168"/>
      <c r="R111" s="168"/>
      <c r="S111" s="168"/>
      <c r="T111" s="168"/>
      <c r="U111" s="168"/>
    </row>
    <row r="112" spans="1:21" s="167" customFormat="1" ht="22.5" customHeight="1" x14ac:dyDescent="0.15">
      <c r="A112" s="552" t="s">
        <v>309</v>
      </c>
      <c r="B112" s="552"/>
      <c r="C112" s="552"/>
      <c r="D112" s="552"/>
      <c r="E112" s="552"/>
      <c r="F112" s="552"/>
      <c r="G112" s="552"/>
      <c r="H112" s="552"/>
      <c r="I112" s="552"/>
      <c r="J112" s="552"/>
      <c r="K112" s="552"/>
      <c r="L112" s="552"/>
      <c r="N112" s="168"/>
      <c r="O112" s="168"/>
      <c r="P112" s="168"/>
      <c r="Q112" s="168"/>
      <c r="R112" s="168"/>
      <c r="S112" s="168"/>
      <c r="T112" s="168"/>
      <c r="U112" s="168"/>
    </row>
    <row r="113" spans="1:21" s="167" customFormat="1" ht="22.5" customHeight="1" x14ac:dyDescent="0.15">
      <c r="A113" s="176"/>
      <c r="B113" s="176"/>
      <c r="C113" s="176"/>
      <c r="D113" s="176"/>
      <c r="E113" s="176"/>
      <c r="F113" s="176"/>
      <c r="G113" s="176"/>
      <c r="H113" s="176"/>
      <c r="I113" s="176"/>
      <c r="J113" s="176"/>
      <c r="K113" s="176"/>
      <c r="L113" s="176"/>
      <c r="N113" s="168"/>
      <c r="O113" s="168"/>
      <c r="P113" s="168"/>
      <c r="Q113" s="168"/>
      <c r="R113" s="168"/>
      <c r="S113" s="168"/>
      <c r="T113" s="168"/>
      <c r="U113" s="168"/>
    </row>
    <row r="114" spans="1:21" s="167" customFormat="1" ht="37.5" customHeight="1" x14ac:dyDescent="0.15">
      <c r="A114" s="549" t="s">
        <v>329</v>
      </c>
      <c r="B114" s="550"/>
      <c r="C114" s="550"/>
      <c r="D114" s="550"/>
      <c r="E114" s="550"/>
      <c r="F114" s="550"/>
      <c r="G114" s="550"/>
      <c r="H114" s="550"/>
      <c r="I114" s="550"/>
      <c r="J114" s="550"/>
      <c r="K114" s="550"/>
      <c r="L114" s="551"/>
      <c r="N114" s="168"/>
      <c r="O114" s="168"/>
      <c r="P114" s="168"/>
      <c r="Q114" s="168"/>
      <c r="R114" s="168"/>
      <c r="S114" s="168"/>
      <c r="T114" s="168"/>
      <c r="U114" s="168"/>
    </row>
    <row r="115" spans="1:21" s="167" customFormat="1" ht="30" customHeight="1" x14ac:dyDescent="0.15">
      <c r="A115" s="571" t="s">
        <v>339</v>
      </c>
      <c r="B115" s="572"/>
      <c r="C115" s="572"/>
      <c r="D115" s="572"/>
      <c r="E115" s="572"/>
      <c r="F115" s="572"/>
      <c r="G115" s="572"/>
      <c r="H115" s="572"/>
      <c r="I115" s="572"/>
      <c r="J115" s="572"/>
      <c r="K115" s="572"/>
      <c r="L115" s="573"/>
      <c r="N115" s="168"/>
      <c r="O115" s="168"/>
      <c r="P115" s="168"/>
      <c r="Q115" s="168"/>
      <c r="R115" s="168"/>
      <c r="S115" s="168"/>
      <c r="T115" s="168"/>
      <c r="U115" s="168"/>
    </row>
    <row r="116" spans="1:21" s="167" customFormat="1" ht="30" customHeight="1" x14ac:dyDescent="0.15">
      <c r="A116" s="555" t="s">
        <v>346</v>
      </c>
      <c r="B116" s="556"/>
      <c r="C116" s="556"/>
      <c r="D116" s="556"/>
      <c r="E116" s="556"/>
      <c r="F116" s="556"/>
      <c r="G116" s="556"/>
      <c r="H116" s="556"/>
      <c r="I116" s="556"/>
      <c r="J116" s="556"/>
      <c r="K116" s="556"/>
      <c r="L116" s="557"/>
      <c r="N116" s="168"/>
      <c r="O116" s="168"/>
      <c r="P116" s="168"/>
      <c r="Q116" s="168"/>
      <c r="R116" s="168"/>
      <c r="S116" s="168"/>
      <c r="T116" s="168"/>
      <c r="U116" s="168"/>
    </row>
    <row r="117" spans="1:21" s="167" customFormat="1" ht="30" customHeight="1" x14ac:dyDescent="0.15">
      <c r="A117" s="555" t="s">
        <v>347</v>
      </c>
      <c r="B117" s="556"/>
      <c r="C117" s="556"/>
      <c r="D117" s="556"/>
      <c r="E117" s="556"/>
      <c r="F117" s="556"/>
      <c r="G117" s="556"/>
      <c r="H117" s="556"/>
      <c r="I117" s="556"/>
      <c r="J117" s="556"/>
      <c r="K117" s="556"/>
      <c r="L117" s="557"/>
      <c r="N117" s="168"/>
      <c r="O117" s="168"/>
      <c r="P117" s="168"/>
      <c r="Q117" s="168"/>
      <c r="R117" s="168"/>
      <c r="S117" s="168"/>
      <c r="T117" s="168"/>
      <c r="U117" s="168"/>
    </row>
    <row r="118" spans="1:21" s="167" customFormat="1" ht="30" customHeight="1" x14ac:dyDescent="0.15">
      <c r="A118" s="555" t="s">
        <v>348</v>
      </c>
      <c r="B118" s="556"/>
      <c r="C118" s="556"/>
      <c r="D118" s="556"/>
      <c r="E118" s="556"/>
      <c r="F118" s="556"/>
      <c r="G118" s="556"/>
      <c r="H118" s="556"/>
      <c r="I118" s="556"/>
      <c r="J118" s="556"/>
      <c r="K118" s="556"/>
      <c r="L118" s="557"/>
      <c r="N118" s="168"/>
      <c r="O118" s="168"/>
      <c r="P118" s="168"/>
      <c r="Q118" s="168"/>
      <c r="R118" s="168"/>
      <c r="S118" s="168"/>
      <c r="T118" s="168"/>
      <c r="U118" s="168"/>
    </row>
    <row r="119" spans="1:21" s="167" customFormat="1" ht="30" customHeight="1" x14ac:dyDescent="0.15">
      <c r="A119" s="555" t="s">
        <v>340</v>
      </c>
      <c r="B119" s="556"/>
      <c r="C119" s="556"/>
      <c r="D119" s="556"/>
      <c r="E119" s="556"/>
      <c r="F119" s="556"/>
      <c r="G119" s="556"/>
      <c r="H119" s="556"/>
      <c r="I119" s="556"/>
      <c r="J119" s="556"/>
      <c r="K119" s="556"/>
      <c r="L119" s="557"/>
      <c r="N119" s="168"/>
      <c r="O119" s="168"/>
      <c r="P119" s="168"/>
      <c r="Q119" s="168"/>
      <c r="R119" s="168"/>
      <c r="S119" s="168"/>
      <c r="T119" s="168"/>
      <c r="U119" s="168"/>
    </row>
    <row r="120" spans="1:21" s="167" customFormat="1" ht="22.5" customHeight="1" x14ac:dyDescent="0.15">
      <c r="A120" s="176"/>
      <c r="B120" s="176"/>
      <c r="C120" s="176"/>
      <c r="D120" s="176"/>
      <c r="E120" s="176"/>
      <c r="F120" s="176"/>
      <c r="G120" s="176"/>
      <c r="H120" s="176"/>
      <c r="I120" s="176"/>
      <c r="J120" s="176"/>
      <c r="K120" s="176"/>
      <c r="L120" s="176"/>
      <c r="N120" s="168"/>
      <c r="O120" s="168"/>
      <c r="P120" s="168"/>
      <c r="Q120" s="168"/>
      <c r="R120" s="168"/>
      <c r="S120" s="168"/>
      <c r="T120" s="168"/>
      <c r="U120" s="168"/>
    </row>
    <row r="121" spans="1:21" s="167" customFormat="1" ht="22.5" customHeight="1" x14ac:dyDescent="0.15">
      <c r="A121" s="176"/>
      <c r="B121" s="176"/>
      <c r="C121" s="176"/>
      <c r="D121" s="176"/>
      <c r="E121" s="176"/>
      <c r="F121" s="176"/>
      <c r="G121" s="176"/>
      <c r="H121" s="176"/>
      <c r="I121" s="176"/>
      <c r="J121" s="176"/>
      <c r="K121" s="176"/>
      <c r="L121" s="176"/>
      <c r="N121" s="168"/>
      <c r="O121" s="168"/>
      <c r="P121" s="168"/>
      <c r="Q121" s="168"/>
      <c r="R121" s="168"/>
      <c r="S121" s="168"/>
      <c r="T121" s="168"/>
      <c r="U121" s="168"/>
    </row>
    <row r="122" spans="1:21" s="167" customFormat="1" ht="30" customHeight="1" x14ac:dyDescent="0.15">
      <c r="A122" s="505" t="s">
        <v>310</v>
      </c>
      <c r="B122" s="506"/>
      <c r="C122" s="506"/>
      <c r="D122" s="506"/>
      <c r="E122" s="506"/>
      <c r="F122" s="506"/>
      <c r="G122" s="506"/>
      <c r="H122" s="506"/>
      <c r="I122" s="506"/>
      <c r="J122" s="506"/>
      <c r="K122" s="506"/>
      <c r="L122" s="507"/>
      <c r="N122" s="168"/>
      <c r="O122" s="168"/>
      <c r="P122" s="168"/>
      <c r="Q122" s="168"/>
      <c r="R122" s="168"/>
      <c r="S122" s="168"/>
      <c r="T122" s="168"/>
      <c r="U122" s="168"/>
    </row>
    <row r="123" spans="1:21" s="167" customFormat="1" ht="22.5" customHeight="1" x14ac:dyDescent="0.15">
      <c r="A123" s="132" t="s">
        <v>127</v>
      </c>
      <c r="B123" s="508" t="s">
        <v>332</v>
      </c>
      <c r="C123" s="509"/>
      <c r="D123" s="509"/>
      <c r="E123" s="509"/>
      <c r="F123" s="509"/>
      <c r="G123" s="509"/>
      <c r="H123" s="509"/>
      <c r="I123" s="509"/>
      <c r="J123" s="509"/>
      <c r="K123" s="509"/>
      <c r="L123" s="510"/>
      <c r="N123" s="168"/>
      <c r="O123" s="168"/>
      <c r="P123" s="168"/>
      <c r="Q123" s="168"/>
      <c r="R123" s="168"/>
      <c r="S123" s="168"/>
      <c r="T123" s="168"/>
      <c r="U123" s="168"/>
    </row>
    <row r="124" spans="1:21" s="167" customFormat="1" ht="22.5" customHeight="1" x14ac:dyDescent="0.15">
      <c r="A124" s="43" t="s">
        <v>333</v>
      </c>
      <c r="B124" s="574" t="s">
        <v>331</v>
      </c>
      <c r="C124" s="575"/>
      <c r="D124" s="575"/>
      <c r="E124" s="575"/>
      <c r="F124" s="575"/>
      <c r="G124" s="575"/>
      <c r="H124" s="575"/>
      <c r="I124" s="575"/>
      <c r="J124" s="575"/>
      <c r="K124" s="575"/>
      <c r="L124" s="576"/>
      <c r="N124" s="168"/>
      <c r="O124" s="168"/>
      <c r="P124" s="168"/>
      <c r="Q124" s="168"/>
      <c r="R124" s="168"/>
      <c r="S124" s="168"/>
      <c r="T124" s="168"/>
      <c r="U124" s="168"/>
    </row>
    <row r="125" spans="1:21" ht="22.5" customHeight="1" x14ac:dyDescent="0.15">
      <c r="A125" s="327" t="s">
        <v>312</v>
      </c>
      <c r="B125" s="513" t="s">
        <v>315</v>
      </c>
      <c r="C125" s="514"/>
      <c r="D125" s="514"/>
      <c r="E125" s="514"/>
      <c r="F125" s="514"/>
      <c r="G125" s="514"/>
      <c r="H125" s="514"/>
      <c r="I125" s="511" t="s">
        <v>314</v>
      </c>
      <c r="J125" s="511"/>
      <c r="K125" s="511"/>
      <c r="L125" s="512"/>
    </row>
    <row r="126" spans="1:21" ht="32.25" customHeight="1" x14ac:dyDescent="0.15">
      <c r="A126" s="320"/>
      <c r="B126" s="515" t="s">
        <v>341</v>
      </c>
      <c r="C126" s="516"/>
      <c r="D126" s="516"/>
      <c r="E126" s="516"/>
      <c r="F126" s="516"/>
      <c r="G126" s="516"/>
      <c r="H126" s="516"/>
      <c r="I126" s="523" t="s">
        <v>317</v>
      </c>
      <c r="J126" s="524"/>
      <c r="K126" s="524"/>
      <c r="L126" s="525"/>
    </row>
    <row r="127" spans="1:21" ht="32.25" customHeight="1" x14ac:dyDescent="0.15">
      <c r="A127" s="320"/>
      <c r="B127" s="577" t="s">
        <v>349</v>
      </c>
      <c r="C127" s="578"/>
      <c r="D127" s="578"/>
      <c r="E127" s="578"/>
      <c r="F127" s="578"/>
      <c r="G127" s="578"/>
      <c r="H127" s="579"/>
      <c r="I127" s="526"/>
      <c r="J127" s="527"/>
      <c r="K127" s="527"/>
      <c r="L127" s="528"/>
    </row>
    <row r="128" spans="1:21" ht="32.25" customHeight="1" x14ac:dyDescent="0.15">
      <c r="A128" s="320"/>
      <c r="B128" s="580" t="s">
        <v>345</v>
      </c>
      <c r="C128" s="581"/>
      <c r="D128" s="581"/>
      <c r="E128" s="582"/>
      <c r="F128" s="583" t="s">
        <v>357</v>
      </c>
      <c r="G128" s="584"/>
      <c r="H128" s="585"/>
      <c r="I128" s="526"/>
      <c r="J128" s="527"/>
      <c r="K128" s="527"/>
      <c r="L128" s="528"/>
    </row>
    <row r="129" spans="1:21" ht="22.5" customHeight="1" x14ac:dyDescent="0.15">
      <c r="A129" s="320"/>
      <c r="B129" s="532" t="s">
        <v>313</v>
      </c>
      <c r="C129" s="516"/>
      <c r="D129" s="516"/>
      <c r="E129" s="516"/>
      <c r="F129" s="516"/>
      <c r="G129" s="516"/>
      <c r="H129" s="516"/>
      <c r="I129" s="526"/>
      <c r="J129" s="527"/>
      <c r="K129" s="527"/>
      <c r="L129" s="528"/>
    </row>
    <row r="130" spans="1:21" ht="32.25" customHeight="1" x14ac:dyDescent="0.15">
      <c r="A130" s="182"/>
      <c r="B130" s="517" t="s">
        <v>316</v>
      </c>
      <c r="C130" s="518"/>
      <c r="D130" s="518"/>
      <c r="E130" s="518"/>
      <c r="F130" s="518"/>
      <c r="G130" s="518"/>
      <c r="H130" s="519"/>
      <c r="I130" s="526"/>
      <c r="J130" s="527"/>
      <c r="K130" s="527"/>
      <c r="L130" s="528"/>
    </row>
    <row r="131" spans="1:21" ht="22.5" customHeight="1" x14ac:dyDescent="0.15">
      <c r="A131" s="182"/>
      <c r="B131" s="521" t="s">
        <v>250</v>
      </c>
      <c r="C131" s="522"/>
      <c r="D131" s="522"/>
      <c r="E131" s="522"/>
      <c r="F131" s="522"/>
      <c r="G131" s="522"/>
      <c r="H131" s="522"/>
      <c r="I131" s="529"/>
      <c r="J131" s="530"/>
      <c r="K131" s="530"/>
      <c r="L131" s="531"/>
    </row>
    <row r="132" spans="1:21" s="167" customFormat="1" ht="22.5" customHeight="1" x14ac:dyDescent="0.15">
      <c r="A132" s="176"/>
      <c r="B132" s="176"/>
      <c r="C132" s="176"/>
      <c r="D132" s="176"/>
      <c r="E132" s="176"/>
      <c r="F132" s="176"/>
      <c r="G132" s="176"/>
      <c r="H132" s="176"/>
      <c r="I132" s="176"/>
      <c r="J132" s="176"/>
      <c r="K132" s="176"/>
      <c r="L132" s="176"/>
      <c r="N132" s="168"/>
      <c r="O132" s="168"/>
      <c r="P132" s="168"/>
      <c r="Q132" s="168"/>
      <c r="R132" s="168"/>
      <c r="S132" s="168"/>
      <c r="T132" s="168"/>
      <c r="U132" s="168"/>
    </row>
    <row r="133" spans="1:21" s="167" customFormat="1" ht="22.5" customHeight="1" x14ac:dyDescent="0.15">
      <c r="A133" s="176"/>
      <c r="B133" s="176"/>
      <c r="C133" s="176"/>
      <c r="D133" s="176"/>
      <c r="E133" s="176"/>
      <c r="F133" s="176"/>
      <c r="G133" s="176"/>
      <c r="H133" s="176"/>
      <c r="I133" s="176"/>
      <c r="J133" s="176"/>
      <c r="K133" s="176"/>
      <c r="L133" s="176"/>
      <c r="N133" s="168"/>
      <c r="O133" s="168"/>
      <c r="P133" s="168"/>
      <c r="Q133" s="168"/>
      <c r="R133" s="168"/>
      <c r="S133" s="168"/>
      <c r="T133" s="168"/>
      <c r="U133" s="168"/>
    </row>
    <row r="134" spans="1:21" s="167" customFormat="1" ht="30" customHeight="1" x14ac:dyDescent="0.15">
      <c r="A134" s="533" t="s">
        <v>308</v>
      </c>
      <c r="B134" s="533"/>
      <c r="C134" s="533"/>
      <c r="D134" s="533"/>
      <c r="E134" s="533"/>
      <c r="F134" s="533"/>
      <c r="G134" s="533"/>
      <c r="H134" s="533"/>
      <c r="I134" s="533"/>
      <c r="J134" s="533"/>
      <c r="K134" s="533"/>
      <c r="L134" s="533"/>
      <c r="N134" s="168"/>
      <c r="O134" s="168"/>
      <c r="P134" s="168"/>
      <c r="Q134" s="168"/>
      <c r="R134" s="168"/>
      <c r="S134" s="168"/>
      <c r="T134" s="168"/>
      <c r="U134" s="168"/>
    </row>
    <row r="135" spans="1:21" s="167" customFormat="1" ht="33.75" customHeight="1" x14ac:dyDescent="0.15">
      <c r="A135" s="129" t="s">
        <v>127</v>
      </c>
      <c r="B135" s="553" t="s">
        <v>325</v>
      </c>
      <c r="C135" s="548"/>
      <c r="D135" s="548"/>
      <c r="E135" s="548"/>
      <c r="F135" s="554"/>
      <c r="G135" s="553" t="s">
        <v>324</v>
      </c>
      <c r="H135" s="548"/>
      <c r="I135" s="548"/>
      <c r="J135" s="548"/>
      <c r="K135" s="548"/>
      <c r="L135" s="554"/>
      <c r="N135" s="168"/>
      <c r="O135" s="168"/>
      <c r="P135" s="168"/>
      <c r="Q135" s="168"/>
      <c r="R135" s="168"/>
      <c r="S135" s="168"/>
      <c r="T135" s="168"/>
      <c r="U135" s="168"/>
    </row>
    <row r="136" spans="1:21" s="167" customFormat="1" ht="22.5" customHeight="1" x14ac:dyDescent="0.15">
      <c r="A136" s="539" t="s">
        <v>280</v>
      </c>
      <c r="B136" s="534" t="s">
        <v>281</v>
      </c>
      <c r="C136" s="534"/>
      <c r="D136" s="534"/>
      <c r="E136" s="534"/>
      <c r="F136" s="534"/>
      <c r="G136" s="534" t="s">
        <v>282</v>
      </c>
      <c r="H136" s="534"/>
      <c r="I136" s="534"/>
      <c r="J136" s="534"/>
      <c r="K136" s="534"/>
      <c r="L136" s="534"/>
      <c r="N136" s="168"/>
      <c r="O136" s="168"/>
      <c r="P136" s="168"/>
      <c r="Q136" s="168"/>
      <c r="R136" s="168"/>
      <c r="S136" s="168"/>
      <c r="T136" s="168"/>
      <c r="U136" s="168"/>
    </row>
    <row r="137" spans="1:21" s="167" customFormat="1" ht="22.5" customHeight="1" x14ac:dyDescent="0.15">
      <c r="A137" s="540"/>
      <c r="B137" s="541" t="s">
        <v>342</v>
      </c>
      <c r="C137" s="542"/>
      <c r="D137" s="542"/>
      <c r="E137" s="542"/>
      <c r="F137" s="543"/>
      <c r="G137" s="547" t="s">
        <v>343</v>
      </c>
      <c r="H137" s="548"/>
      <c r="I137" s="548"/>
      <c r="J137" s="548"/>
      <c r="K137" s="542"/>
      <c r="L137" s="543"/>
      <c r="N137" s="168"/>
      <c r="O137" s="168"/>
      <c r="P137" s="168"/>
      <c r="Q137" s="168"/>
      <c r="R137" s="168"/>
      <c r="S137" s="168"/>
      <c r="T137" s="168"/>
      <c r="U137" s="168"/>
    </row>
    <row r="138" spans="1:21" s="167" customFormat="1" ht="22.5" customHeight="1" x14ac:dyDescent="0.15">
      <c r="A138" s="520"/>
      <c r="B138" s="544"/>
      <c r="C138" s="545"/>
      <c r="D138" s="545"/>
      <c r="E138" s="545"/>
      <c r="F138" s="546"/>
      <c r="G138" s="547" t="s">
        <v>344</v>
      </c>
      <c r="H138" s="548"/>
      <c r="I138" s="548"/>
      <c r="J138" s="548"/>
      <c r="K138" s="178" t="s">
        <v>345</v>
      </c>
      <c r="L138" s="178" t="s">
        <v>357</v>
      </c>
      <c r="N138" s="168"/>
      <c r="O138" s="168"/>
      <c r="P138" s="168"/>
      <c r="Q138" s="168"/>
      <c r="R138" s="168"/>
      <c r="S138" s="168"/>
      <c r="T138" s="168"/>
      <c r="U138" s="168"/>
    </row>
    <row r="139" spans="1:21" ht="22.5" customHeight="1" x14ac:dyDescent="0.15">
      <c r="A139" s="520" t="s">
        <v>245</v>
      </c>
      <c r="B139" s="535" t="s">
        <v>248</v>
      </c>
      <c r="C139" s="536"/>
      <c r="D139" s="536"/>
      <c r="E139" s="536"/>
      <c r="F139" s="536"/>
      <c r="G139" s="536"/>
      <c r="H139" s="536"/>
      <c r="I139" s="536"/>
      <c r="J139" s="536"/>
      <c r="K139" s="537"/>
      <c r="L139" s="538"/>
    </row>
    <row r="140" spans="1:21" ht="22.5" customHeight="1" x14ac:dyDescent="0.15">
      <c r="A140" s="221"/>
      <c r="B140" s="499" t="s">
        <v>249</v>
      </c>
      <c r="C140" s="500"/>
      <c r="D140" s="500"/>
      <c r="E140" s="500"/>
      <c r="F140" s="500"/>
      <c r="G140" s="500"/>
      <c r="H140" s="500"/>
      <c r="I140" s="500"/>
      <c r="J140" s="500"/>
      <c r="K140" s="500"/>
      <c r="L140" s="501"/>
    </row>
    <row r="141" spans="1:21" ht="22.5" customHeight="1" x14ac:dyDescent="0.15">
      <c r="A141" s="221"/>
      <c r="B141" s="502" t="s">
        <v>250</v>
      </c>
      <c r="C141" s="503"/>
      <c r="D141" s="503"/>
      <c r="E141" s="503"/>
      <c r="F141" s="503"/>
      <c r="G141" s="503"/>
      <c r="H141" s="503"/>
      <c r="I141" s="503"/>
      <c r="J141" s="503"/>
      <c r="K141" s="503"/>
      <c r="L141" s="504"/>
    </row>
  </sheetData>
  <sheetProtection algorithmName="SHA-512" hashValue="+3//vJgxmD4WjpaMVY2BwkTrEj8sx0GG3PiBRViQnyhp570qqBy+R1gQc1kgjmChpYPte6rkh3D0UjTB64yU3Q==" saltValue="ndePMEv6C5oH0lor71DjMw==" spinCount="100000" sheet="1" selectLockedCells="1"/>
  <mergeCells count="150">
    <mergeCell ref="H93:I93"/>
    <mergeCell ref="B94:D94"/>
    <mergeCell ref="B95:D95"/>
    <mergeCell ref="B96:D96"/>
    <mergeCell ref="E94:G94"/>
    <mergeCell ref="E95:G95"/>
    <mergeCell ref="E96:G96"/>
    <mergeCell ref="H96:I96"/>
    <mergeCell ref="H95:I95"/>
    <mergeCell ref="H94:I94"/>
    <mergeCell ref="B74:D74"/>
    <mergeCell ref="B75:D75"/>
    <mergeCell ref="B76:D76"/>
    <mergeCell ref="B77:D77"/>
    <mergeCell ref="B78:D78"/>
    <mergeCell ref="B79:D79"/>
    <mergeCell ref="B82:D82"/>
    <mergeCell ref="B93:D93"/>
    <mergeCell ref="E93:G93"/>
    <mergeCell ref="E76:G76"/>
    <mergeCell ref="E77:G77"/>
    <mergeCell ref="E78:G78"/>
    <mergeCell ref="H73:L73"/>
    <mergeCell ref="H74:L74"/>
    <mergeCell ref="H75:L75"/>
    <mergeCell ref="H76:L76"/>
    <mergeCell ref="H77:L77"/>
    <mergeCell ref="H78:L78"/>
    <mergeCell ref="B19:J19"/>
    <mergeCell ref="B20:J20"/>
    <mergeCell ref="B21:J21"/>
    <mergeCell ref="B22:J22"/>
    <mergeCell ref="B56:J56"/>
    <mergeCell ref="B57:J57"/>
    <mergeCell ref="B58:J58"/>
    <mergeCell ref="B47:J47"/>
    <mergeCell ref="A64:K64"/>
    <mergeCell ref="C65:L65"/>
    <mergeCell ref="B48:J48"/>
    <mergeCell ref="B72:D72"/>
    <mergeCell ref="E72:G72"/>
    <mergeCell ref="H72:L72"/>
    <mergeCell ref="B73:D73"/>
    <mergeCell ref="E73:G73"/>
    <mergeCell ref="E74:G74"/>
    <mergeCell ref="E75:G75"/>
    <mergeCell ref="B6:C6"/>
    <mergeCell ref="B23:J23"/>
    <mergeCell ref="B24:J24"/>
    <mergeCell ref="B29:J29"/>
    <mergeCell ref="B30:J30"/>
    <mergeCell ref="B43:J43"/>
    <mergeCell ref="B44:J44"/>
    <mergeCell ref="B45:J45"/>
    <mergeCell ref="B46:J46"/>
    <mergeCell ref="B31:J31"/>
    <mergeCell ref="B32:J32"/>
    <mergeCell ref="B33:J33"/>
    <mergeCell ref="B34:J34"/>
    <mergeCell ref="B25:J25"/>
    <mergeCell ref="B26:J26"/>
    <mergeCell ref="B27:J27"/>
    <mergeCell ref="B28:J28"/>
    <mergeCell ref="A3:E3"/>
    <mergeCell ref="I102:J102"/>
    <mergeCell ref="B102:H102"/>
    <mergeCell ref="I104:J104"/>
    <mergeCell ref="B104:H104"/>
    <mergeCell ref="B103:H103"/>
    <mergeCell ref="I103:J103"/>
    <mergeCell ref="A10:A13"/>
    <mergeCell ref="B10:L10"/>
    <mergeCell ref="B11:L13"/>
    <mergeCell ref="B59:J59"/>
    <mergeCell ref="B60:J60"/>
    <mergeCell ref="B61:J61"/>
    <mergeCell ref="B62:J62"/>
    <mergeCell ref="A63:J63"/>
    <mergeCell ref="B53:J53"/>
    <mergeCell ref="B54:J54"/>
    <mergeCell ref="B55:J55"/>
    <mergeCell ref="B49:J49"/>
    <mergeCell ref="B50:J50"/>
    <mergeCell ref="B51:J51"/>
    <mergeCell ref="B52:J52"/>
    <mergeCell ref="A35:L35"/>
    <mergeCell ref="B42:J42"/>
    <mergeCell ref="H87:L87"/>
    <mergeCell ref="H86:L86"/>
    <mergeCell ref="H85:L85"/>
    <mergeCell ref="H82:L82"/>
    <mergeCell ref="H79:L79"/>
    <mergeCell ref="E87:G87"/>
    <mergeCell ref="E86:G86"/>
    <mergeCell ref="E85:G85"/>
    <mergeCell ref="E82:G82"/>
    <mergeCell ref="E79:G79"/>
    <mergeCell ref="A83:L83"/>
    <mergeCell ref="A87:D87"/>
    <mergeCell ref="B85:D85"/>
    <mergeCell ref="B86:D86"/>
    <mergeCell ref="B84:D84"/>
    <mergeCell ref="E84:G84"/>
    <mergeCell ref="H84:L84"/>
    <mergeCell ref="B80:D80"/>
    <mergeCell ref="B81:D81"/>
    <mergeCell ref="E80:G80"/>
    <mergeCell ref="H80:L80"/>
    <mergeCell ref="E81:G81"/>
    <mergeCell ref="H81:L81"/>
    <mergeCell ref="B135:F135"/>
    <mergeCell ref="G135:L135"/>
    <mergeCell ref="A116:L116"/>
    <mergeCell ref="E97:G97"/>
    <mergeCell ref="E98:G98"/>
    <mergeCell ref="A98:D98"/>
    <mergeCell ref="A109:L109"/>
    <mergeCell ref="K102:L104"/>
    <mergeCell ref="A115:L115"/>
    <mergeCell ref="A117:L117"/>
    <mergeCell ref="B124:L124"/>
    <mergeCell ref="A118:L118"/>
    <mergeCell ref="B127:H127"/>
    <mergeCell ref="B128:E128"/>
    <mergeCell ref="F128:H128"/>
    <mergeCell ref="A119:L119"/>
    <mergeCell ref="A4:L4"/>
    <mergeCell ref="B140:L140"/>
    <mergeCell ref="B141:L141"/>
    <mergeCell ref="A122:L122"/>
    <mergeCell ref="A125:A131"/>
    <mergeCell ref="B123:L123"/>
    <mergeCell ref="I125:L125"/>
    <mergeCell ref="B125:H125"/>
    <mergeCell ref="B126:H126"/>
    <mergeCell ref="B130:H130"/>
    <mergeCell ref="A139:A141"/>
    <mergeCell ref="B131:H131"/>
    <mergeCell ref="I126:L131"/>
    <mergeCell ref="B129:H129"/>
    <mergeCell ref="A134:L134"/>
    <mergeCell ref="G136:L136"/>
    <mergeCell ref="B139:L139"/>
    <mergeCell ref="B136:F136"/>
    <mergeCell ref="A136:A138"/>
    <mergeCell ref="B137:F138"/>
    <mergeCell ref="G137:L137"/>
    <mergeCell ref="G138:J138"/>
    <mergeCell ref="A114:L114"/>
    <mergeCell ref="A112:L112"/>
  </mergeCells>
  <phoneticPr fontId="3"/>
  <conditionalFormatting sqref="B65:L65">
    <cfRule type="expression" dxfId="1" priority="2">
      <formula>$B$65="NG"</formula>
    </cfRule>
  </conditionalFormatting>
  <conditionalFormatting sqref="B22:J23">
    <cfRule type="expression" dxfId="0" priority="1">
      <formula>$B$19="設立補助金"</formula>
    </cfRule>
  </conditionalFormatting>
  <dataValidations count="8">
    <dataValidation type="custom" allowBlank="1" showInputMessage="1" showErrorMessage="1" errorTitle="補助金額の決算額エラー" error="補助金額の決算額は、予算額と同額以下で入力してください。" sqref="E94:G94" xr:uid="{77329485-20F0-4D37-9AC6-9065C96F1C09}">
      <formula1>B94&gt;=E94</formula1>
    </dataValidation>
    <dataValidation type="whole" operator="lessThanOrEqual" allowBlank="1" showInputMessage="1" showErrorMessage="1" errorTitle="提出日のエラー" error="４月１日を過ぎて実績報告する場合は、「３月３１日」と入力してください。" promptTitle="提出日について" prompt="4月1日を過ぎて４月１日を過ぎて実績報告する場合は、「３月３１日」と入力してください。" sqref="B7" xr:uid="{1B19DF3D-309C-4BEF-8FE1-46AF3B92BFCB}">
      <formula1>3</formula1>
    </dataValidation>
    <dataValidation allowBlank="1" showInputMessage="1" showErrorMessage="1" promptTitle="人数を入力" prompt="　" sqref="L22:L34" xr:uid="{13DDC4CF-C00B-488E-9EA1-87C30929CC4C}"/>
    <dataValidation allowBlank="1" showInputMessage="1" showErrorMessage="1" promptTitle="世帯数を入力" prompt="　" sqref="L45:L62" xr:uid="{82D36A31-D7EF-4AC1-97BC-CC35397D82BE}"/>
    <dataValidation type="custom" operator="equal" allowBlank="1" showInputMessage="1" showErrorMessage="1" error="編集はできません。" sqref="B128:E128" xr:uid="{9DBBAF54-66F6-4C13-AC36-D56F2C39EA98}">
      <formula1>B128="様式第１０号"</formula1>
    </dataValidation>
    <dataValidation type="custom" allowBlank="1" showInputMessage="1" showErrorMessage="1" error="編集はできません。" sqref="F128:H128" xr:uid="{71583B71-A625-4DAD-B96D-A2E2BD1E45DE}">
      <formula1>F128="記入例"</formula1>
    </dataValidation>
    <dataValidation type="custom" allowBlank="1" showInputMessage="1" showErrorMessage="1" error="編集できません。" sqref="K138" xr:uid="{FADC0186-01A5-417C-9828-5970A8B07696}">
      <formula1>K138="様式第１０号"</formula1>
    </dataValidation>
    <dataValidation type="custom" allowBlank="1" showInputMessage="1" showErrorMessage="1" error="編集できません。" sqref="L138" xr:uid="{08959E54-4715-4FAC-A5A3-33730EEE91AA}">
      <formula1>L138="記入例"</formula1>
    </dataValidation>
  </dataValidations>
  <hyperlinks>
    <hyperlink ref="B124:L124" r:id="rId1" display="https://logoform.jp/form/GdUU/917466" xr:uid="{54B3B2A3-7FC1-4623-BD96-B89A0141C13E}"/>
    <hyperlink ref="B128:E128" r:id="rId2" display="様式第１０号" xr:uid="{65EF2B83-4026-4AD5-B7B5-BC700CD36AE0}"/>
    <hyperlink ref="K138" r:id="rId3" xr:uid="{122ABDA7-3F24-4092-9F18-3A73FEAA9029}"/>
    <hyperlink ref="L138" r:id="rId4" xr:uid="{D7007387-83EE-4D5B-90E2-AF179122C847}"/>
    <hyperlink ref="F128:H128" r:id="rId5" display="記入例" xr:uid="{82DD8C52-47A9-4140-B202-8E2677E5E0B5}"/>
  </hyperlinks>
  <printOptions horizontalCentered="1"/>
  <pageMargins left="0.70866141732283472" right="0.70866141732283472" top="0.74803149606299213" bottom="0.74803149606299213" header="0.31496062992125984" footer="0.31496062992125984"/>
  <pageSetup paperSize="9" scale="75" orientation="portrait" r:id="rId6"/>
  <rowBreaks count="4" manualBreakCount="4">
    <brk id="37" max="11" man="1"/>
    <brk id="82" max="11" man="1"/>
    <brk id="106" max="11" man="1"/>
    <brk id="141" max="11" man="1"/>
  </rowBreaks>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FC9D-342F-47A1-A075-7E7BFAD1317D}">
  <sheetPr>
    <tabColor rgb="FF00B0F0"/>
  </sheetPr>
  <dimension ref="A1:O43"/>
  <sheetViews>
    <sheetView showGridLines="0" view="pageBreakPreview" zoomScaleNormal="100" zoomScaleSheetLayoutView="100" workbookViewId="0"/>
  </sheetViews>
  <sheetFormatPr defaultColWidth="5.36328125" defaultRowHeight="18" customHeight="1" x14ac:dyDescent="0.15"/>
  <cols>
    <col min="1" max="1" width="2.90625" style="1" customWidth="1"/>
    <col min="2" max="2" width="4.7265625" style="1" customWidth="1"/>
    <col min="3" max="15" width="3.81640625" style="1" customWidth="1"/>
    <col min="16" max="16384" width="5.36328125" style="1"/>
  </cols>
  <sheetData>
    <row r="1" spans="1:15" ht="18" customHeight="1" x14ac:dyDescent="0.15">
      <c r="A1" s="1" t="s">
        <v>187</v>
      </c>
    </row>
    <row r="3" spans="1:15" ht="18" customHeight="1" x14ac:dyDescent="0.15">
      <c r="K3" s="351" t="str">
        <f>IF(【実績報告】入力!$D$6=0,"令和　　年　　月　　日",DBCS(CONCATENATE("令和",【実績報告】入力!$D$6+1,"年",IF(【実績報告】入力!$B$7=0,"　　",【実績報告】入力!$B$7),"月",IF(【実績報告】入力!$D$7=0,"　　",【実績報告】入力!$D$7),"日")))</f>
        <v>令和８年３月２４日</v>
      </c>
      <c r="L3" s="351"/>
      <c r="M3" s="351"/>
      <c r="N3" s="351"/>
      <c r="O3" s="351"/>
    </row>
    <row r="4" spans="1:15" ht="18" customHeight="1" x14ac:dyDescent="0.15">
      <c r="A4" s="1" t="s">
        <v>1</v>
      </c>
    </row>
    <row r="5" spans="1:15" ht="30.75" customHeight="1" x14ac:dyDescent="0.15">
      <c r="I5" s="631" t="s">
        <v>15</v>
      </c>
      <c r="J5" s="631"/>
      <c r="K5" s="363" t="str">
        <f>IF(【交付申請】入力!$B$13=0,"",【交付申請】入力!$B$13)</f>
        <v>高砂市○○町○○１丁目１－１</v>
      </c>
      <c r="L5" s="363"/>
      <c r="M5" s="363"/>
      <c r="N5" s="363"/>
      <c r="O5" s="363"/>
    </row>
    <row r="6" spans="1:15" s="119" customFormat="1" ht="30.75" customHeight="1" x14ac:dyDescent="0.15">
      <c r="I6" s="631" t="s">
        <v>275</v>
      </c>
      <c r="J6" s="631"/>
      <c r="K6" s="363" t="str">
        <f>IF(【交付申請】入力!$B$11=0,"",【交付申請】入力!$B$11)</f>
        <v>○○自主防災会</v>
      </c>
      <c r="L6" s="363"/>
      <c r="M6" s="363"/>
      <c r="N6" s="363"/>
      <c r="O6" s="363"/>
    </row>
    <row r="7" spans="1:15" s="120" customFormat="1" ht="30.75" customHeight="1" x14ac:dyDescent="0.15">
      <c r="I7" s="631" t="s">
        <v>2</v>
      </c>
      <c r="J7" s="631"/>
      <c r="K7" s="363" t="str">
        <f>IF(【交付申請】入力!$B$12=0,"",【交付申請】入力!$B$12)</f>
        <v>高砂　太郎</v>
      </c>
      <c r="L7" s="363"/>
      <c r="M7" s="363"/>
      <c r="N7" s="363"/>
      <c r="O7" s="363"/>
    </row>
    <row r="9" spans="1:15" ht="18" customHeight="1" x14ac:dyDescent="0.15">
      <c r="A9" s="343" t="s">
        <v>201</v>
      </c>
      <c r="B9" s="343"/>
      <c r="C9" s="343"/>
      <c r="D9" s="343"/>
      <c r="E9" s="343"/>
      <c r="F9" s="343"/>
      <c r="G9" s="343"/>
      <c r="H9" s="343"/>
      <c r="I9" s="343"/>
      <c r="J9" s="343"/>
      <c r="K9" s="343"/>
      <c r="L9" s="343"/>
      <c r="M9" s="343"/>
      <c r="N9" s="343"/>
      <c r="O9" s="343"/>
    </row>
    <row r="10" spans="1:15" ht="18" customHeight="1" x14ac:dyDescent="0.15">
      <c r="A10" s="60"/>
      <c r="B10" s="60"/>
      <c r="C10" s="60"/>
      <c r="D10" s="60"/>
      <c r="E10" s="60"/>
      <c r="F10" s="60"/>
      <c r="G10" s="60"/>
      <c r="H10" s="60"/>
      <c r="I10" s="60"/>
      <c r="J10" s="60"/>
      <c r="K10" s="60"/>
      <c r="L10" s="60"/>
      <c r="M10" s="60"/>
      <c r="N10" s="60"/>
    </row>
    <row r="12" spans="1:15" ht="18" customHeight="1" x14ac:dyDescent="0.15">
      <c r="A12" s="360" t="s">
        <v>202</v>
      </c>
      <c r="B12" s="360"/>
      <c r="C12" s="360"/>
      <c r="D12" s="360"/>
      <c r="E12" s="360"/>
      <c r="F12" s="360"/>
      <c r="G12" s="360"/>
      <c r="H12" s="360"/>
      <c r="I12" s="360"/>
      <c r="J12" s="360"/>
      <c r="K12" s="360"/>
      <c r="L12" s="360"/>
      <c r="M12" s="360"/>
      <c r="N12" s="360"/>
      <c r="O12" s="360"/>
    </row>
    <row r="13" spans="1:15" ht="18" customHeight="1" x14ac:dyDescent="0.15">
      <c r="A13" s="360"/>
      <c r="B13" s="360"/>
      <c r="C13" s="360"/>
      <c r="D13" s="360"/>
      <c r="E13" s="360"/>
      <c r="F13" s="360"/>
      <c r="G13" s="360"/>
      <c r="H13" s="360"/>
      <c r="I13" s="360"/>
      <c r="J13" s="360"/>
      <c r="K13" s="360"/>
      <c r="L13" s="360"/>
      <c r="M13" s="360"/>
      <c r="N13" s="360"/>
      <c r="O13" s="360"/>
    </row>
    <row r="14" spans="1:15" ht="16.5" customHeight="1" x14ac:dyDescent="0.15">
      <c r="A14" s="61"/>
      <c r="B14" s="61"/>
      <c r="C14" s="61"/>
      <c r="D14" s="61"/>
      <c r="E14" s="61"/>
      <c r="F14" s="61"/>
      <c r="G14" s="61"/>
      <c r="H14" s="61"/>
      <c r="I14" s="61"/>
      <c r="J14" s="61"/>
      <c r="K14" s="61"/>
      <c r="L14" s="61"/>
      <c r="M14" s="61"/>
      <c r="N14" s="61"/>
    </row>
    <row r="15" spans="1:15" ht="16.5" customHeight="1" x14ac:dyDescent="0.15"/>
    <row r="16" spans="1:15" ht="18" customHeight="1" x14ac:dyDescent="0.15">
      <c r="A16" s="343" t="s">
        <v>4</v>
      </c>
      <c r="B16" s="343"/>
      <c r="C16" s="343"/>
      <c r="D16" s="343"/>
      <c r="E16" s="343"/>
      <c r="F16" s="343"/>
      <c r="G16" s="343"/>
      <c r="H16" s="343"/>
      <c r="I16" s="343"/>
      <c r="J16" s="343"/>
      <c r="K16" s="343"/>
      <c r="L16" s="343"/>
      <c r="M16" s="343"/>
      <c r="N16" s="343"/>
    </row>
    <row r="17" spans="1:15" ht="16.5" customHeight="1" x14ac:dyDescent="0.15">
      <c r="A17" s="60"/>
      <c r="B17" s="60"/>
      <c r="C17" s="60"/>
      <c r="D17" s="60"/>
      <c r="E17" s="60"/>
      <c r="F17" s="60"/>
      <c r="G17" s="60"/>
      <c r="H17" s="60"/>
      <c r="I17" s="60"/>
      <c r="J17" s="60"/>
      <c r="K17" s="60"/>
      <c r="L17" s="60"/>
      <c r="M17" s="60"/>
      <c r="N17" s="60"/>
    </row>
    <row r="18" spans="1:15" ht="16.5" customHeight="1" x14ac:dyDescent="0.15"/>
    <row r="19" spans="1:15" ht="18" customHeight="1" x14ac:dyDescent="0.15">
      <c r="A19" s="108" t="str">
        <f>DBCS(1)</f>
        <v>１</v>
      </c>
      <c r="B19" s="628" t="s">
        <v>258</v>
      </c>
      <c r="C19" s="628"/>
      <c r="D19" s="628"/>
      <c r="E19" s="5"/>
      <c r="F19" s="5"/>
      <c r="G19" s="350" t="s">
        <v>5</v>
      </c>
      <c r="H19" s="350"/>
      <c r="I19" s="350"/>
      <c r="J19" s="350"/>
      <c r="K19" s="350"/>
      <c r="L19" s="350"/>
      <c r="M19" s="350"/>
      <c r="N19" s="350"/>
      <c r="O19" s="350"/>
    </row>
    <row r="20" spans="1:15" ht="18" customHeight="1" x14ac:dyDescent="0.15">
      <c r="A20" s="108"/>
      <c r="B20" s="122"/>
      <c r="C20" s="122"/>
      <c r="D20" s="122"/>
      <c r="E20" s="59"/>
      <c r="F20" s="59"/>
      <c r="G20" s="59"/>
      <c r="H20" s="59"/>
      <c r="I20" s="59"/>
      <c r="J20" s="59"/>
      <c r="K20" s="59"/>
      <c r="L20" s="59"/>
    </row>
    <row r="21" spans="1:15" ht="18" customHeight="1" x14ac:dyDescent="0.15">
      <c r="A21" s="108"/>
      <c r="B21" s="122"/>
      <c r="C21" s="122"/>
      <c r="D21" s="122"/>
    </row>
    <row r="22" spans="1:15" ht="18" customHeight="1" x14ac:dyDescent="0.15">
      <c r="A22" s="108" t="str">
        <f>DBCS(2)</f>
        <v>２</v>
      </c>
      <c r="B22" s="628" t="s">
        <v>276</v>
      </c>
      <c r="C22" s="628"/>
      <c r="D22" s="628"/>
      <c r="E22" s="5"/>
      <c r="F22" s="5"/>
      <c r="G22" s="5" t="s">
        <v>6</v>
      </c>
      <c r="H22" s="344">
        <f>IF(【実績報告】入力!B103=0,"",【実績報告】入力!B103)</f>
        <v>42500</v>
      </c>
      <c r="I22" s="344"/>
      <c r="J22" s="344"/>
      <c r="K22" s="344"/>
      <c r="L22" s="1" t="s">
        <v>7</v>
      </c>
      <c r="M22" s="5"/>
    </row>
    <row r="23" spans="1:15" ht="18" customHeight="1" x14ac:dyDescent="0.15">
      <c r="A23" s="108"/>
      <c r="B23" s="122"/>
      <c r="C23" s="122"/>
      <c r="D23" s="122"/>
      <c r="E23" s="59"/>
      <c r="F23" s="59"/>
      <c r="G23" s="59"/>
      <c r="H23" s="5"/>
      <c r="I23" s="62"/>
      <c r="J23" s="60"/>
      <c r="K23" s="5"/>
      <c r="L23" s="5"/>
    </row>
    <row r="24" spans="1:15" ht="18" customHeight="1" x14ac:dyDescent="0.15">
      <c r="A24" s="108"/>
      <c r="B24" s="122"/>
      <c r="C24" s="122"/>
      <c r="D24" s="122"/>
    </row>
    <row r="25" spans="1:15" ht="18" customHeight="1" x14ac:dyDescent="0.15">
      <c r="A25" s="108" t="str">
        <f>DBCS(3)</f>
        <v>３</v>
      </c>
      <c r="B25" s="628" t="s">
        <v>277</v>
      </c>
      <c r="C25" s="628"/>
      <c r="D25" s="628"/>
      <c r="E25" s="5"/>
      <c r="F25" s="5"/>
      <c r="G25" s="379" t="str">
        <f>CONCATENATE("令和",IF(【実績報告】入力!D6=0,"　　",DBCS(【実績報告】入力!D6)),"年　４月　１日")</f>
        <v>令和７年　４月　１日</v>
      </c>
      <c r="H25" s="379"/>
      <c r="I25" s="379"/>
      <c r="J25" s="379"/>
      <c r="K25" s="379"/>
      <c r="L25" s="5"/>
      <c r="M25" s="5"/>
      <c r="N25" s="5"/>
    </row>
    <row r="26" spans="1:15" ht="18" customHeight="1" x14ac:dyDescent="0.15">
      <c r="A26" s="108"/>
      <c r="B26" s="122"/>
      <c r="C26" s="122"/>
      <c r="D26" s="122"/>
      <c r="E26" s="59"/>
      <c r="F26" s="59"/>
      <c r="G26" s="59"/>
      <c r="H26" s="59"/>
      <c r="I26" s="59"/>
      <c r="J26" s="59"/>
      <c r="K26" s="59"/>
      <c r="L26" s="59"/>
    </row>
    <row r="27" spans="1:15" ht="18" customHeight="1" x14ac:dyDescent="0.15">
      <c r="A27" s="108" t="str">
        <f>DBCS(4)</f>
        <v>４</v>
      </c>
      <c r="B27" s="628" t="s">
        <v>278</v>
      </c>
      <c r="C27" s="628"/>
      <c r="D27" s="628"/>
      <c r="E27" s="5"/>
      <c r="F27" s="5"/>
      <c r="G27" s="379" t="str">
        <f>CONCATENATE("令和",IF(【実績報告】入力!D6=0,"　　",DBCS(【実績報告】入力!D6+1)&amp;"年"),IF(【実績報告】入力!D6=0,"年　　月",IF(【実績報告】入力!B7="","　　月","　"&amp;DBCS(【実績報告】入力!B7&amp;"月"))),IF(【実績報告】入力!D6=0,"　　日",IF(【実績報告】入力!D7="","　　日",【実績報告】入力!D8&amp;DBCS(【実績報告】入力!D7&amp;"日"))))</f>
        <v>令和８年　３月２４日</v>
      </c>
      <c r="H27" s="379"/>
      <c r="I27" s="379"/>
      <c r="J27" s="379"/>
      <c r="K27" s="379"/>
    </row>
    <row r="28" spans="1:15" ht="18" customHeight="1" x14ac:dyDescent="0.15">
      <c r="A28" s="108"/>
      <c r="B28" s="5"/>
      <c r="C28" s="5"/>
      <c r="D28" s="5"/>
      <c r="E28" s="5"/>
      <c r="F28" s="5"/>
      <c r="G28" s="5"/>
      <c r="H28" s="5"/>
      <c r="I28" s="5"/>
      <c r="J28" s="5"/>
      <c r="K28" s="5"/>
      <c r="L28" s="5"/>
    </row>
    <row r="29" spans="1:15" ht="18" customHeight="1" x14ac:dyDescent="0.15">
      <c r="A29" s="108" t="str">
        <f>DBCS(5)</f>
        <v>５</v>
      </c>
      <c r="B29" s="1" t="s">
        <v>262</v>
      </c>
      <c r="O29" s="65" t="s">
        <v>63</v>
      </c>
    </row>
    <row r="30" spans="1:15" ht="18" customHeight="1" x14ac:dyDescent="0.15">
      <c r="A30" s="342" t="s">
        <v>209</v>
      </c>
      <c r="B30" s="342"/>
      <c r="C30" s="342" t="s">
        <v>10</v>
      </c>
      <c r="D30" s="342"/>
      <c r="E30" s="629" t="s">
        <v>11</v>
      </c>
      <c r="F30" s="629"/>
      <c r="G30" s="629"/>
      <c r="H30" s="629"/>
      <c r="I30" s="629"/>
      <c r="J30" s="629"/>
      <c r="K30" s="629"/>
      <c r="L30" s="629"/>
      <c r="M30" s="340" t="s">
        <v>12</v>
      </c>
      <c r="N30" s="340"/>
      <c r="O30" s="340"/>
    </row>
    <row r="31" spans="1:15" ht="18" customHeight="1" x14ac:dyDescent="0.15">
      <c r="A31" s="342"/>
      <c r="B31" s="342"/>
      <c r="C31" s="342"/>
      <c r="D31" s="342"/>
      <c r="E31" s="342" t="s">
        <v>13</v>
      </c>
      <c r="F31" s="342"/>
      <c r="G31" s="380" t="s">
        <v>14</v>
      </c>
      <c r="H31" s="380"/>
      <c r="I31" s="342"/>
      <c r="J31" s="342"/>
      <c r="K31" s="342"/>
      <c r="L31" s="342"/>
      <c r="M31" s="340"/>
      <c r="N31" s="340"/>
      <c r="O31" s="340"/>
    </row>
    <row r="32" spans="1:15" ht="18" customHeight="1" x14ac:dyDescent="0.15">
      <c r="A32" s="341" t="s">
        <v>210</v>
      </c>
      <c r="B32" s="341"/>
      <c r="C32" s="341">
        <f>【交付申請】入力!B88</f>
        <v>43500</v>
      </c>
      <c r="D32" s="342"/>
      <c r="E32" s="341">
        <f>【交付申請】入力!B86</f>
        <v>42500</v>
      </c>
      <c r="F32" s="342"/>
      <c r="G32" s="341">
        <f>IF(【交付申請】入力!B87=0,"",【交付申請】入力!B87)</f>
        <v>1000</v>
      </c>
      <c r="H32" s="342"/>
      <c r="I32" s="342"/>
      <c r="J32" s="342"/>
      <c r="K32" s="342"/>
      <c r="L32" s="342"/>
      <c r="M32" s="342"/>
      <c r="N32" s="342"/>
      <c r="O32" s="342"/>
    </row>
    <row r="33" spans="1:15" ht="18" customHeight="1" x14ac:dyDescent="0.15">
      <c r="A33" s="341"/>
      <c r="B33" s="341"/>
      <c r="C33" s="342"/>
      <c r="D33" s="342"/>
      <c r="E33" s="342"/>
      <c r="F33" s="342"/>
      <c r="G33" s="342"/>
      <c r="H33" s="342"/>
      <c r="I33" s="342"/>
      <c r="J33" s="342"/>
      <c r="K33" s="342"/>
      <c r="L33" s="342"/>
      <c r="M33" s="342"/>
      <c r="N33" s="342"/>
      <c r="O33" s="342"/>
    </row>
    <row r="34" spans="1:15" ht="18" customHeight="1" x14ac:dyDescent="0.15">
      <c r="A34" s="341"/>
      <c r="B34" s="341"/>
      <c r="C34" s="342"/>
      <c r="D34" s="342"/>
      <c r="E34" s="342"/>
      <c r="F34" s="342"/>
      <c r="G34" s="342"/>
      <c r="H34" s="342"/>
      <c r="I34" s="342"/>
      <c r="J34" s="342"/>
      <c r="K34" s="342"/>
      <c r="L34" s="342"/>
      <c r="M34" s="342"/>
      <c r="N34" s="342"/>
      <c r="O34" s="342"/>
    </row>
    <row r="35" spans="1:15" ht="18" customHeight="1" x14ac:dyDescent="0.15">
      <c r="A35" s="342" t="s">
        <v>211</v>
      </c>
      <c r="B35" s="342"/>
      <c r="C35" s="341">
        <f>IF(【実績報告】入力!E96=0,"",【実績報告】入力!E96)</f>
        <v>51000</v>
      </c>
      <c r="D35" s="342"/>
      <c r="E35" s="341">
        <f>IF(【実績報告】入力!E94=0,"",【実績報告】入力!E94)</f>
        <v>42500</v>
      </c>
      <c r="F35" s="342"/>
      <c r="G35" s="341">
        <f>IF(【実績報告】入力!E95=0,"",【実績報告】入力!E95)</f>
        <v>8500</v>
      </c>
      <c r="H35" s="342"/>
      <c r="I35" s="342"/>
      <c r="J35" s="342"/>
      <c r="K35" s="342"/>
      <c r="L35" s="342"/>
      <c r="M35" s="342"/>
      <c r="N35" s="342"/>
      <c r="O35" s="342"/>
    </row>
    <row r="36" spans="1:15" ht="18" customHeight="1" x14ac:dyDescent="0.15">
      <c r="A36" s="342"/>
      <c r="B36" s="342"/>
      <c r="C36" s="342"/>
      <c r="D36" s="342"/>
      <c r="E36" s="342"/>
      <c r="F36" s="342"/>
      <c r="G36" s="342"/>
      <c r="H36" s="342"/>
      <c r="I36" s="342"/>
      <c r="J36" s="342"/>
      <c r="K36" s="342"/>
      <c r="L36" s="342"/>
      <c r="M36" s="342"/>
      <c r="N36" s="342"/>
      <c r="O36" s="342"/>
    </row>
    <row r="37" spans="1:15" ht="18" customHeight="1" x14ac:dyDescent="0.15">
      <c r="A37" s="342"/>
      <c r="B37" s="342"/>
      <c r="C37" s="342"/>
      <c r="D37" s="342"/>
      <c r="E37" s="342"/>
      <c r="F37" s="342"/>
      <c r="G37" s="342"/>
      <c r="H37" s="342"/>
      <c r="I37" s="342"/>
      <c r="J37" s="342"/>
      <c r="K37" s="342"/>
      <c r="L37" s="342"/>
      <c r="M37" s="342"/>
      <c r="N37" s="342"/>
      <c r="O37" s="342"/>
    </row>
    <row r="39" spans="1:15" ht="18" customHeight="1" x14ac:dyDescent="0.15">
      <c r="A39" s="108" t="str">
        <f>DBCS(6)</f>
        <v>６</v>
      </c>
      <c r="B39" s="1" t="s">
        <v>279</v>
      </c>
    </row>
    <row r="40" spans="1:15" ht="18" customHeight="1" x14ac:dyDescent="0.15">
      <c r="A40" s="630" t="str">
        <f>IF(【実績報告】入力!B11="","",【実績報告】入力!B11)</f>
        <v>学習会、防災訓練をとおし、地区住民の防災意識の啓発と高揚が図られた。</v>
      </c>
      <c r="B40" s="630"/>
      <c r="C40" s="630"/>
      <c r="D40" s="630"/>
      <c r="E40" s="630"/>
      <c r="F40" s="630"/>
      <c r="G40" s="630"/>
      <c r="H40" s="630"/>
      <c r="I40" s="630"/>
      <c r="J40" s="630"/>
      <c r="K40" s="630"/>
      <c r="L40" s="630"/>
      <c r="M40" s="630"/>
      <c r="N40" s="630"/>
      <c r="O40" s="630"/>
    </row>
    <row r="41" spans="1:15" ht="18" customHeight="1" x14ac:dyDescent="0.15">
      <c r="A41" s="630"/>
      <c r="B41" s="630"/>
      <c r="C41" s="630"/>
      <c r="D41" s="630"/>
      <c r="E41" s="630"/>
      <c r="F41" s="630"/>
      <c r="G41" s="630"/>
      <c r="H41" s="630"/>
      <c r="I41" s="630"/>
      <c r="J41" s="630"/>
      <c r="K41" s="630"/>
      <c r="L41" s="630"/>
      <c r="M41" s="630"/>
      <c r="N41" s="630"/>
      <c r="O41" s="630"/>
    </row>
    <row r="42" spans="1:15" ht="18" customHeight="1" x14ac:dyDescent="0.15">
      <c r="A42" s="630"/>
      <c r="B42" s="630"/>
      <c r="C42" s="630"/>
      <c r="D42" s="630"/>
      <c r="E42" s="630"/>
      <c r="F42" s="630"/>
      <c r="G42" s="630"/>
      <c r="H42" s="630"/>
      <c r="I42" s="630"/>
      <c r="J42" s="630"/>
      <c r="K42" s="630"/>
      <c r="L42" s="630"/>
      <c r="M42" s="630"/>
      <c r="N42" s="630"/>
      <c r="O42" s="630"/>
    </row>
    <row r="43" spans="1:15" ht="18" customHeight="1" x14ac:dyDescent="0.15">
      <c r="A43" s="630"/>
      <c r="B43" s="630"/>
      <c r="C43" s="630"/>
      <c r="D43" s="630"/>
      <c r="E43" s="630"/>
      <c r="F43" s="630"/>
      <c r="G43" s="630"/>
      <c r="H43" s="630"/>
      <c r="I43" s="630"/>
      <c r="J43" s="630"/>
      <c r="K43" s="630"/>
      <c r="L43" s="630"/>
      <c r="M43" s="630"/>
      <c r="N43" s="630"/>
      <c r="O43" s="630"/>
    </row>
  </sheetData>
  <sheetProtection algorithmName="SHA-512" hashValue="bJDTwYKIlTfF9sLSFQXTbL22JQENHAbnS4ciKqbh+HGYIbW6oJC23vDQ0oNPgs5SkkOg299GElPkpRAszVqw+w==" saltValue="XXMUZvF7gR5StET6rJ+wag==" spinCount="100000" sheet="1" selectLockedCells="1"/>
  <mergeCells count="41">
    <mergeCell ref="K3:O3"/>
    <mergeCell ref="A40:O43"/>
    <mergeCell ref="H22:K22"/>
    <mergeCell ref="I5:J5"/>
    <mergeCell ref="I6:J6"/>
    <mergeCell ref="I7:J7"/>
    <mergeCell ref="K5:O5"/>
    <mergeCell ref="K6:O6"/>
    <mergeCell ref="K7:O7"/>
    <mergeCell ref="A9:O9"/>
    <mergeCell ref="G19:O19"/>
    <mergeCell ref="A12:O13"/>
    <mergeCell ref="A16:N16"/>
    <mergeCell ref="G32:H34"/>
    <mergeCell ref="G25:K25"/>
    <mergeCell ref="G27:K27"/>
    <mergeCell ref="A35:B37"/>
    <mergeCell ref="C32:D34"/>
    <mergeCell ref="C35:D37"/>
    <mergeCell ref="E32:F34"/>
    <mergeCell ref="A30:B31"/>
    <mergeCell ref="C30:D31"/>
    <mergeCell ref="E31:F31"/>
    <mergeCell ref="M30:O31"/>
    <mergeCell ref="E30:L30"/>
    <mergeCell ref="M32:O34"/>
    <mergeCell ref="M35:O37"/>
    <mergeCell ref="I32:J34"/>
    <mergeCell ref="K32:L34"/>
    <mergeCell ref="E35:F37"/>
    <mergeCell ref="G35:H37"/>
    <mergeCell ref="I35:J37"/>
    <mergeCell ref="K35:L37"/>
    <mergeCell ref="K31:L31"/>
    <mergeCell ref="G31:H31"/>
    <mergeCell ref="I31:J31"/>
    <mergeCell ref="B19:D19"/>
    <mergeCell ref="B22:D22"/>
    <mergeCell ref="B25:D25"/>
    <mergeCell ref="B27:D27"/>
    <mergeCell ref="A32:B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【交付申請】入力</vt:lpstr>
      <vt:lpstr>様式1</vt:lpstr>
      <vt:lpstr>様式2</vt:lpstr>
      <vt:lpstr>様式3</vt:lpstr>
      <vt:lpstr>様式4</vt:lpstr>
      <vt:lpstr>様式5</vt:lpstr>
      <vt:lpstr>様式6</vt:lpstr>
      <vt:lpstr>【実績報告】入力</vt:lpstr>
      <vt:lpstr>様式7</vt:lpstr>
      <vt:lpstr>様式8</vt:lpstr>
      <vt:lpstr>様式9</vt:lpstr>
      <vt:lpstr>【交付申請】入力!Print_Area</vt:lpstr>
      <vt:lpstr>【実績報告】入力!Print_Area</vt:lpstr>
      <vt:lpstr>様式1!Print_Area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2025-02-06T02:34:54Z</cp:lastPrinted>
  <dcterms:created xsi:type="dcterms:W3CDTF">2024-09-20T01:33:43Z</dcterms:created>
  <dcterms:modified xsi:type="dcterms:W3CDTF">2025-04-04T04:44:34Z</dcterms:modified>
</cp:coreProperties>
</file>